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公式-认定vsOA" sheetId="4" state="visible" r:id="rId4"/>
    <sheet xmlns:r="http://schemas.openxmlformats.org/officeDocument/2006/relationships" name="认定技术方案" sheetId="5" state="visible" r:id="rId5"/>
    <sheet xmlns:r="http://schemas.openxmlformats.org/officeDocument/2006/relationships" name="公式-年度认定" sheetId="6" state="visible" r:id="rId6"/>
    <sheet xmlns:r="http://schemas.openxmlformats.org/officeDocument/2006/relationships" name="公式-国别分布" sheetId="7" state="visible" r:id="rId7"/>
    <sheet xmlns:r="http://schemas.openxmlformats.org/officeDocument/2006/relationships" name="公式-审批进度" sheetId="8" state="visible" r:id="rId8"/>
    <sheet xmlns:r="http://schemas.openxmlformats.org/officeDocument/2006/relationships" name="公式-认定分类" sheetId="9" state="visible" r:id="rId9"/>
    <sheet xmlns:r="http://schemas.openxmlformats.org/officeDocument/2006/relationships" name="公式-技术方案分类" sheetId="10" state="visible" r:id="rId10"/>
    <sheet xmlns:r="http://schemas.openxmlformats.org/officeDocument/2006/relationships" name="年度认定汇总" sheetId="11" state="visible" r:id="rId11"/>
    <sheet xmlns:r="http://schemas.openxmlformats.org/officeDocument/2006/relationships" name="国别×分类" sheetId="12" state="visible" r:id="rId12"/>
    <sheet xmlns:r="http://schemas.openxmlformats.org/officeDocument/2006/relationships" name="审批进度" sheetId="13" state="visible" r:id="rId13"/>
    <sheet xmlns:r="http://schemas.openxmlformats.org/officeDocument/2006/relationships" name="预警明细" sheetId="14" state="visible" r:id="rId14"/>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'公式-认定vsOA'!$A$3:$G$23</definedName>
    <definedName name="_xlnm._FilterDatabase" localSheetId="4" hidden="1">'认定技术方案'!$A$3:$H$99</definedName>
    <definedName name="_xlnm._FilterDatabase" localSheetId="13"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2E7D32"/>
      <sz val="10"/>
    </font>
    <font>
      <name val="微软雅黑"/>
      <b val="1"/>
      <color rgb="00E65100"/>
      <sz val="10"/>
    </font>
    <font>
      <name val="微软雅黑"/>
      <b val="1"/>
      <color rgb="00F9A825"/>
      <sz val="10"/>
    </font>
    <font>
      <name val="微软雅黑"/>
      <b val="1"/>
      <color rgb="00D94E34"/>
      <sz val="10"/>
    </font>
  </fonts>
  <fills count="4">
    <fill>
      <patternFill/>
    </fill>
    <fill>
      <patternFill patternType="gray125"/>
    </fill>
    <fill>
      <patternFill patternType="solid">
        <fgColor rgb="001A3A5C"/>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8">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0" pivotButton="0" quotePrefix="0" xfId="0"/>
    <xf numFmtId="0" fontId="5" fillId="0" borderId="2" pivotButton="0" quotePrefix="0" xfId="0"/>
    <xf numFmtId="0" fontId="6" fillId="0" borderId="2" pivotButton="0" quotePrefix="0" xfId="0"/>
    <xf numFmtId="0" fontId="4" fillId="0" borderId="2" pivotButton="0" quotePrefix="0" xfId="0"/>
    <xf numFmtId="0" fontId="3"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7"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3" fillId="3" borderId="2" pivotButton="0" quotePrefix="0" xfId="0"/>
    <xf numFmtId="0" fontId="11" fillId="3"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styles" Target="styles.xml" Id="rId15"/><Relationship Type="http://schemas.openxmlformats.org/officeDocument/2006/relationships/theme" Target="theme/theme1.xml" Id="rId1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12" customWidth="1" min="1" max="1"/>
    <col width="12" customWidth="1" min="2" max="2"/>
  </cols>
  <sheetData>
    <row r="1">
      <c r="A1" s="1" t="inlineStr">
        <is>
          <t>认定技术方案等级分布（COUNTIF公式）</t>
        </is>
      </c>
    </row>
    <row r="3">
      <c r="A3" s="2" t="inlineStr">
        <is>
          <t>等级</t>
        </is>
      </c>
      <c r="B3" s="2" t="inlineStr">
        <is>
          <t>方案数</t>
        </is>
      </c>
    </row>
    <row r="4">
      <c r="A4" s="3" t="inlineStr">
        <is>
          <t>Ⅲ类</t>
        </is>
      </c>
      <c r="B4" s="5">
        <f>COUNTIF('认定技术方案'!$F$4:$F$200,"Ⅲ")</f>
        <v/>
      </c>
    </row>
  </sheetData>
  <mergeCells count="1">
    <mergeCell ref="A1:B1"/>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8" t="inlineStr">
        <is>
          <t>一般类</t>
        </is>
      </c>
      <c r="B4" s="8" t="n">
        <v>30</v>
      </c>
      <c r="C4" s="8" t="n">
        <v>7</v>
      </c>
      <c r="D4" s="8" t="inlineStr">
        <is>
          <t>58%</t>
        </is>
      </c>
      <c r="E4" s="8" t="inlineStr">
        <is>
          <t>非超一定规模</t>
        </is>
      </c>
    </row>
    <row r="5">
      <c r="A5" s="8" t="inlineStr">
        <is>
          <t>超规类</t>
        </is>
      </c>
      <c r="B5" s="8" t="n">
        <v>22</v>
      </c>
      <c r="C5" s="8" t="n">
        <v>8</v>
      </c>
      <c r="D5" s="8" t="inlineStr">
        <is>
          <t>42%</t>
        </is>
      </c>
      <c r="E5" s="8" t="inlineStr">
        <is>
          <t>超一定规模</t>
        </is>
      </c>
    </row>
    <row r="6">
      <c r="A6" s="9" t="inlineStr">
        <is>
          <t>合计</t>
        </is>
      </c>
      <c r="B6" s="9" t="n">
        <v>52</v>
      </c>
      <c r="C6" s="9" t="n">
        <v>12</v>
      </c>
      <c r="D6" s="9" t="inlineStr">
        <is>
          <t>100%</t>
        </is>
      </c>
      <c r="E6" s="9" t="inlineStr">
        <is>
          <t>涵盖3国</t>
        </is>
      </c>
    </row>
  </sheetData>
  <mergeCells count="1">
    <mergeCell ref="A1:E1"/>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8" t="inlineStr">
        <is>
          <t>卡塔尔</t>
        </is>
      </c>
      <c r="B4" s="8" t="n">
        <v>0</v>
      </c>
      <c r="C4" s="8" t="n">
        <v>1</v>
      </c>
      <c r="D4" s="8" t="n">
        <v>1</v>
      </c>
    </row>
    <row r="5">
      <c r="A5" s="8" t="inlineStr">
        <is>
          <t>沙特阿拉伯</t>
        </is>
      </c>
      <c r="B5" s="8" t="n">
        <v>3</v>
      </c>
      <c r="C5" s="8" t="n">
        <v>3</v>
      </c>
      <c r="D5" s="8" t="n">
        <v>6</v>
      </c>
    </row>
    <row r="6">
      <c r="A6" s="8" t="inlineStr">
        <is>
          <t>阿拉伯联合酋长国</t>
        </is>
      </c>
      <c r="B6" s="8" t="n">
        <v>27</v>
      </c>
      <c r="C6" s="8" t="n">
        <v>18</v>
      </c>
      <c r="D6" s="8" t="n">
        <v>45</v>
      </c>
    </row>
    <row r="7">
      <c r="A7" s="9" t="inlineStr">
        <is>
          <t>合计</t>
        </is>
      </c>
      <c r="B7" s="9" t="n">
        <v>30</v>
      </c>
      <c r="C7" s="9" t="n">
        <v>22</v>
      </c>
      <c r="D7" s="9" t="n">
        <v>52</v>
      </c>
    </row>
  </sheetData>
  <mergeCells count="1">
    <mergeCell ref="A1:D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10" t="inlineStr">
        <is>
          <t>方案总数</t>
        </is>
      </c>
      <c r="B4" s="10" t="n">
        <v>52</v>
      </c>
      <c r="C4" s="10" t="inlineStr">
        <is>
          <t>100%</t>
        </is>
      </c>
      <c r="D4" s="11" t="inlineStr">
        <is>
          <t>≥2026年开工</t>
        </is>
      </c>
    </row>
    <row r="5">
      <c r="A5" s="12" t="inlineStr">
        <is>
          <t>已完成审批</t>
        </is>
      </c>
      <c r="B5" s="12" t="n">
        <v>29</v>
      </c>
      <c r="C5" s="12" t="inlineStr">
        <is>
          <t>56%</t>
        </is>
      </c>
      <c r="D5" s="11" t="inlineStr">
        <is>
          <t>含"已完成"</t>
        </is>
      </c>
    </row>
    <row r="6">
      <c r="A6" s="8" t="inlineStr">
        <is>
          <t>未完成审批</t>
        </is>
      </c>
      <c r="B6" s="8" t="n">
        <v>23</v>
      </c>
      <c r="C6" s="8" t="inlineStr">
        <is>
          <t>44%</t>
        </is>
      </c>
      <c r="D6" s="11" t="inlineStr">
        <is>
          <t>审批中+未审批</t>
        </is>
      </c>
    </row>
    <row r="7">
      <c r="A7" s="13" t="inlineStr">
        <is>
          <t>🟠 橙色预警</t>
        </is>
      </c>
      <c r="B7" s="13" t="n">
        <v>1</v>
      </c>
      <c r="C7" s="13" t="inlineStr">
        <is>
          <t>2%</t>
        </is>
      </c>
      <c r="D7" s="11" t="inlineStr">
        <is>
          <t>≤30天</t>
        </is>
      </c>
    </row>
    <row r="8">
      <c r="A8" s="14" t="inlineStr">
        <is>
          <t>🟡 黄色预警</t>
        </is>
      </c>
      <c r="B8" s="14" t="n">
        <v>4</v>
      </c>
      <c r="C8" s="14" t="inlineStr">
        <is>
          <t>8%</t>
        </is>
      </c>
      <c r="D8" s="11" t="inlineStr">
        <is>
          <t>≤45天</t>
        </is>
      </c>
    </row>
    <row r="9">
      <c r="A9" s="15" t="inlineStr">
        <is>
          <t>预警合计</t>
        </is>
      </c>
      <c r="B9" s="15" t="n">
        <v>5</v>
      </c>
      <c r="C9" s="15" t="inlineStr">
        <is>
          <t>10%</t>
        </is>
      </c>
      <c r="D9" s="11" t="inlineStr">
        <is>
          <t>🟠1+🟡4</t>
        </is>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6" t="inlineStr">
        <is>
          <t>🟠</t>
        </is>
      </c>
      <c r="B4" s="17" t="inlineStr">
        <is>
          <t>2天</t>
        </is>
      </c>
      <c r="C4" s="16" t="inlineStr">
        <is>
          <t>阿联酋迪拜马克图姆国际机场地下结构工程项目</t>
        </is>
      </c>
      <c r="D4" s="16" t="inlineStr">
        <is>
          <t>BHS处理中心/GSE隧道现浇板专项施工方案(4包）</t>
        </is>
      </c>
      <c r="E4" s="16" t="inlineStr">
        <is>
          <t>已添加、未实施</t>
        </is>
      </c>
      <c r="F4" s="16" t="inlineStr">
        <is>
          <t>2026-06-10</t>
        </is>
      </c>
      <c r="G4" s="16" t="inlineStr">
        <is>
          <t>超规类</t>
        </is>
      </c>
      <c r="H4" s="16" t="inlineStr">
        <is>
          <t>阿拉伯联合酋长国</t>
        </is>
      </c>
    </row>
    <row r="5">
      <c r="A5" s="16" t="inlineStr">
        <is>
          <t>🟡</t>
        </is>
      </c>
      <c r="B5" s="16" t="inlineStr">
        <is>
          <t>32天</t>
        </is>
      </c>
      <c r="C5" s="16" t="inlineStr">
        <is>
          <t>阿联酋阿布扎比汽车基地房建项目</t>
        </is>
      </c>
      <c r="D5" s="16" t="inlineStr">
        <is>
          <t>模板支立工程专项方案</t>
        </is>
      </c>
      <c r="E5" s="16" t="inlineStr">
        <is>
          <t>未审批、未实施</t>
        </is>
      </c>
      <c r="F5" s="16" t="inlineStr">
        <is>
          <t>2026-07-10</t>
        </is>
      </c>
      <c r="G5" s="16" t="inlineStr">
        <is>
          <t>超规类</t>
        </is>
      </c>
      <c r="H5" s="16" t="inlineStr">
        <is>
          <t>阿拉伯联合酋长国</t>
        </is>
      </c>
    </row>
    <row r="6">
      <c r="A6" s="16" t="inlineStr">
        <is>
          <t>🟡</t>
        </is>
      </c>
      <c r="B6" s="16" t="inlineStr">
        <is>
          <t>37天</t>
        </is>
      </c>
      <c r="C6" s="16" t="inlineStr">
        <is>
          <t>阿联酋阿布扎比汽车基地房建项目</t>
        </is>
      </c>
      <c r="D6" s="16" t="inlineStr">
        <is>
          <t>深基坑开挖方案</t>
        </is>
      </c>
      <c r="E6" s="16" t="inlineStr">
        <is>
          <t>未审批、未实施</t>
        </is>
      </c>
      <c r="F6" s="16" t="inlineStr">
        <is>
          <t>2026-07-15</t>
        </is>
      </c>
      <c r="G6" s="16" t="inlineStr">
        <is>
          <t>超规类</t>
        </is>
      </c>
      <c r="H6" s="16" t="inlineStr">
        <is>
          <t>阿拉伯联合酋长国</t>
        </is>
      </c>
    </row>
    <row r="7">
      <c r="A7" s="16" t="inlineStr">
        <is>
          <t>🟡</t>
        </is>
      </c>
      <c r="B7" s="16" t="inlineStr">
        <is>
          <t>42天</t>
        </is>
      </c>
      <c r="C7" s="16" t="inlineStr">
        <is>
          <t>阿联酋迪拜马克图姆国际机场地下结构工程项目</t>
        </is>
      </c>
      <c r="D7" s="16" t="inlineStr">
        <is>
          <t>处理中心现浇倒T梁专项施工方案(4包）</t>
        </is>
      </c>
      <c r="E7" s="16" t="inlineStr">
        <is>
          <t>审批中、未实施</t>
        </is>
      </c>
      <c r="F7" s="16" t="inlineStr">
        <is>
          <t>2026-07-20</t>
        </is>
      </c>
      <c r="G7" s="16" t="inlineStr">
        <is>
          <t>超规类</t>
        </is>
      </c>
      <c r="H7" s="16" t="inlineStr">
        <is>
          <t>阿拉伯联合酋长国</t>
        </is>
      </c>
    </row>
    <row r="8">
      <c r="A8" s="16" t="inlineStr">
        <is>
          <t>🟡</t>
        </is>
      </c>
      <c r="B8" s="16" t="inlineStr">
        <is>
          <t>42天</t>
        </is>
      </c>
      <c r="C8" s="16" t="inlineStr">
        <is>
          <t>阿联酋迪拜马克图姆国际机场地下结构工程项目</t>
        </is>
      </c>
      <c r="D8" s="16" t="inlineStr">
        <is>
          <t>T梁预制、运输和安装专项施工方案(4包）</t>
        </is>
      </c>
      <c r="E8" s="16" t="inlineStr">
        <is>
          <t>已添加、未实施</t>
        </is>
      </c>
      <c r="F8" s="16" t="inlineStr">
        <is>
          <t>2026-07-20</t>
        </is>
      </c>
      <c r="G8" s="16" t="inlineStr">
        <is>
          <t>一般类</t>
        </is>
      </c>
      <c r="H8" s="16"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23"/>
  <sheetViews>
    <sheetView workbookViewId="0">
      <selection activeCell="A1" sqref="A1"/>
    </sheetView>
  </sheetViews>
  <sheetFormatPr baseColWidth="8" defaultRowHeight="15"/>
  <cols>
    <col width="40" customWidth="1" min="1" max="1"/>
    <col width="12" customWidth="1" min="2" max="2"/>
    <col width="12" customWidth="1" min="3" max="3"/>
    <col width="12" customWidth="1" min="4" max="4"/>
    <col width="12" customWidth="1" min="5" max="5"/>
    <col width="12" customWidth="1" min="6" max="6"/>
    <col width="12" customWidth="1" min="7" max="7"/>
  </cols>
  <sheetData>
    <row r="1">
      <c r="A1" s="1" t="inlineStr">
        <is>
          <t>认定 vs OA登记 项目级对比（2026-06-08·COUNTIFS公式）</t>
        </is>
      </c>
    </row>
    <row r="2">
      <c r="A2" s="4" t="inlineStr">
        <is>
          <t>A列=项目 | B=认定超规 | C=认定一般 | D=OA超规 | E=OA一般 | F=差额超规 | G=差额一般</t>
        </is>
      </c>
    </row>
    <row r="3">
      <c r="A3" s="2" t="inlineStr">
        <is>
          <t>项目名称</t>
        </is>
      </c>
      <c r="B3" s="2" t="inlineStr">
        <is>
          <t>认定超规</t>
        </is>
      </c>
      <c r="C3" s="2" t="inlineStr">
        <is>
          <t>认定一般</t>
        </is>
      </c>
      <c r="D3" s="2" t="inlineStr">
        <is>
          <t>OA超规</t>
        </is>
      </c>
      <c r="E3" s="2" t="inlineStr">
        <is>
          <t>OA一般</t>
        </is>
      </c>
      <c r="F3" s="2" t="inlineStr">
        <is>
          <t>差额超规</t>
        </is>
      </c>
      <c r="G3" s="2" t="inlineStr">
        <is>
          <t>差额一般</t>
        </is>
      </c>
    </row>
    <row r="4">
      <c r="A4" s="3" t="inlineStr">
        <is>
          <t>沙特利雅得德拉伊耶门二期多功能场馆及办公楼房建项目</t>
        </is>
      </c>
      <c r="B4" s="5">
        <f>COUNTIFS('认定数据'!$C$4:$C$200,$A4,'认定数据'!$H$4:$H$200,"是")</f>
        <v/>
      </c>
      <c r="C4" s="5">
        <f>COUNTIFS('认定数据'!$C$4:$C$200,$A4,'认定数据'!$H$4:$H$200,"否")</f>
        <v/>
      </c>
      <c r="D4" s="5">
        <f>COUNTIFS('有效≥2026'!$D$4:$D$200,$A4,'有效≥2026'!$K$4:$K$200,"是")</f>
        <v/>
      </c>
      <c r="E4" s="5">
        <f>COUNTIFS('有效≥2026'!$D$4:$D$200,$A4,'有效≥2026'!$K$4:$K$200,"否")</f>
        <v/>
      </c>
      <c r="F4" s="5">
        <f>D4-B4</f>
        <v/>
      </c>
      <c r="G4" s="5">
        <f>E4-C4</f>
        <v/>
      </c>
    </row>
    <row r="5">
      <c r="A5" s="3" t="inlineStr">
        <is>
          <t>沙特吉赞基础下游工业城3区1巷独栋别墅一期项目</t>
        </is>
      </c>
      <c r="B5" s="5">
        <f>COUNTIFS('认定数据'!$C$4:$C$200,$A5,'认定数据'!$H$4:$H$200,"是")</f>
        <v/>
      </c>
      <c r="C5" s="5">
        <f>COUNTIFS('认定数据'!$C$4:$C$200,$A5,'认定数据'!$H$4:$H$200,"否")</f>
        <v/>
      </c>
      <c r="D5" s="5">
        <f>COUNTIFS('有效≥2026'!$D$4:$D$200,$A5,'有效≥2026'!$K$4:$K$200,"是")</f>
        <v/>
      </c>
      <c r="E5" s="5">
        <f>COUNTIFS('有效≥2026'!$D$4:$D$200,$A5,'有效≥2026'!$K$4:$K$200,"否")</f>
        <v/>
      </c>
      <c r="F5" s="5">
        <f>D5-B5</f>
        <v/>
      </c>
      <c r="G5" s="5">
        <f>E5-C5</f>
        <v/>
      </c>
    </row>
    <row r="6">
      <c r="A6" s="3" t="inlineStr">
        <is>
          <t>沙特达曼港第一和第二集装箱码头升级改造工程项目</t>
        </is>
      </c>
      <c r="B6" s="5">
        <f>COUNTIFS('认定数据'!$C$4:$C$200,$A6,'认定数据'!$H$4:$H$200,"是")</f>
        <v/>
      </c>
      <c r="C6" s="5">
        <f>COUNTIFS('认定数据'!$C$4:$C$200,$A6,'认定数据'!$H$4:$H$200,"否")</f>
        <v/>
      </c>
      <c r="D6" s="5">
        <f>COUNTIFS('有效≥2026'!$D$4:$D$200,$A6,'有效≥2026'!$K$4:$K$200,"是")</f>
        <v/>
      </c>
      <c r="E6" s="5">
        <f>COUNTIFS('有效≥2026'!$D$4:$D$200,$A6,'有效≥2026'!$K$4:$K$200,"否")</f>
        <v/>
      </c>
      <c r="F6" s="5">
        <f>D6-B6</f>
        <v/>
      </c>
      <c r="G6" s="5">
        <f>E6-C6</f>
        <v/>
      </c>
    </row>
    <row r="7">
      <c r="A7" s="3" t="inlineStr">
        <is>
          <t>阿联酋沙迦卡尔巴摩托艇码头项目</t>
        </is>
      </c>
      <c r="B7" s="5">
        <f>COUNTIFS('认定数据'!$C$4:$C$200,$A7,'认定数据'!$H$4:$H$200,"是")</f>
        <v/>
      </c>
      <c r="C7" s="5">
        <f>COUNTIFS('认定数据'!$C$4:$C$200,$A7,'认定数据'!$H$4:$H$200,"否")</f>
        <v/>
      </c>
      <c r="D7" s="5">
        <f>COUNTIFS('有效≥2026'!$D$4:$D$200,$A7,'有效≥2026'!$K$4:$K$200,"是")</f>
        <v/>
      </c>
      <c r="E7" s="5">
        <f>COUNTIFS('有效≥2026'!$D$4:$D$200,$A7,'有效≥2026'!$K$4:$K$200,"否")</f>
        <v/>
      </c>
      <c r="F7" s="5">
        <f>D7-B7</f>
        <v/>
      </c>
      <c r="G7" s="5">
        <f>E7-C7</f>
        <v/>
      </c>
    </row>
    <row r="8">
      <c r="A8" s="3" t="inlineStr">
        <is>
          <t>阿联酋迪拜马克图姆国际机场地下结构工程项目</t>
        </is>
      </c>
      <c r="B8" s="5">
        <f>COUNTIFS('认定数据'!$C$4:$C$200,$A8,'认定数据'!$H$4:$H$200,"是")</f>
        <v/>
      </c>
      <c r="C8" s="5">
        <f>COUNTIFS('认定数据'!$C$4:$C$200,$A8,'认定数据'!$H$4:$H$200,"否")</f>
        <v/>
      </c>
      <c r="D8" s="5">
        <f>COUNTIFS('有效≥2026'!$D$4:$D$200,$A8,'有效≥2026'!$K$4:$K$200,"是")</f>
        <v/>
      </c>
      <c r="E8" s="5">
        <f>COUNTIFS('有效≥2026'!$D$4:$D$200,$A8,'有效≥2026'!$K$4:$K$200,"否")</f>
        <v/>
      </c>
      <c r="F8" s="5">
        <f>D8-B8</f>
        <v/>
      </c>
      <c r="G8" s="5">
        <f>E8-C8</f>
        <v/>
      </c>
    </row>
    <row r="9">
      <c r="A9" s="3" t="inlineStr">
        <is>
          <t>阿联酋阿布扎比哈里发港EGA泊位翻新项目</t>
        </is>
      </c>
      <c r="B9" s="5">
        <f>COUNTIFS('认定数据'!$C$4:$C$200,$A9,'认定数据'!$H$4:$H$200,"是")</f>
        <v/>
      </c>
      <c r="C9" s="5">
        <f>COUNTIFS('认定数据'!$C$4:$C$200,$A9,'认定数据'!$H$4:$H$200,"否")</f>
        <v/>
      </c>
      <c r="D9" s="5">
        <f>COUNTIFS('有效≥2026'!$D$4:$D$200,$A9,'有效≥2026'!$K$4:$K$200,"是")</f>
        <v/>
      </c>
      <c r="E9" s="5">
        <f>COUNTIFS('有效≥2026'!$D$4:$D$200,$A9,'有效≥2026'!$K$4:$K$200,"否")</f>
        <v/>
      </c>
      <c r="F9" s="5">
        <f>D9-B9</f>
        <v/>
      </c>
      <c r="G9" s="5">
        <f>E9-C9</f>
        <v/>
      </c>
    </row>
    <row r="10">
      <c r="A10" s="3" t="inlineStr">
        <is>
          <t>阿联酋阿布扎比马斯努阿岛水工项目</t>
        </is>
      </c>
      <c r="B10" s="5">
        <f>COUNTIFS('认定数据'!$C$4:$C$200,$A10,'认定数据'!$H$4:$H$200,"是")</f>
        <v/>
      </c>
      <c r="C10" s="5">
        <f>COUNTIFS('认定数据'!$C$4:$C$200,$A10,'认定数据'!$H$4:$H$200,"否")</f>
        <v/>
      </c>
      <c r="D10" s="5">
        <f>COUNTIFS('有效≥2026'!$D$4:$D$200,$A10,'有效≥2026'!$K$4:$K$200,"是")</f>
        <v/>
      </c>
      <c r="E10" s="5">
        <f>COUNTIFS('有效≥2026'!$D$4:$D$200,$A10,'有效≥2026'!$K$4:$K$200,"否")</f>
        <v/>
      </c>
      <c r="F10" s="5">
        <f>D10-B10</f>
        <v/>
      </c>
      <c r="G10" s="5">
        <f>E10-C10</f>
        <v/>
      </c>
    </row>
    <row r="11">
      <c r="B11" s="5">
        <f>COUNTIFS('认定数据'!$C$4:$C$200,$A11,'认定数据'!$H$4:$H$200,"是")</f>
        <v/>
      </c>
      <c r="C11" s="5">
        <f>COUNTIFS('认定数据'!$C$4:$C$200,$A11,'认定数据'!$H$4:$H$200,"否")</f>
        <v/>
      </c>
      <c r="D11" s="5">
        <f>COUNTIFS('有效≥2026'!$D$4:$D$200,$A11,'有效≥2026'!$K$4:$K$200,"是")</f>
        <v/>
      </c>
      <c r="E11" s="5">
        <f>COUNTIFS('有效≥2026'!$D$4:$D$200,$A11,'有效≥2026'!$K$4:$K$200,"否")</f>
        <v/>
      </c>
      <c r="F11" s="5">
        <f>D11-B11</f>
        <v/>
      </c>
      <c r="G11" s="5">
        <f>E11-C11</f>
        <v/>
      </c>
    </row>
    <row r="12">
      <c r="B12" s="5">
        <f>COUNTIFS('认定数据'!$C$4:$C$200,$A12,'认定数据'!$H$4:$H$200,"是")</f>
        <v/>
      </c>
      <c r="C12" s="5">
        <f>COUNTIFS('认定数据'!$C$4:$C$200,$A12,'认定数据'!$H$4:$H$200,"否")</f>
        <v/>
      </c>
      <c r="D12" s="5">
        <f>COUNTIFS('有效≥2026'!$D$4:$D$200,$A12,'有效≥2026'!$K$4:$K$200,"是")</f>
        <v/>
      </c>
      <c r="E12" s="5">
        <f>COUNTIFS('有效≥2026'!$D$4:$D$200,$A12,'有效≥2026'!$K$4:$K$200,"否")</f>
        <v/>
      </c>
      <c r="F12" s="5">
        <f>D12-B12</f>
        <v/>
      </c>
      <c r="G12" s="5">
        <f>E12-C12</f>
        <v/>
      </c>
    </row>
    <row r="13">
      <c r="B13" s="5">
        <f>COUNTIFS('认定数据'!$C$4:$C$200,$A13,'认定数据'!$H$4:$H$200,"是")</f>
        <v/>
      </c>
      <c r="C13" s="5">
        <f>COUNTIFS('认定数据'!$C$4:$C$200,$A13,'认定数据'!$H$4:$H$200,"否")</f>
        <v/>
      </c>
      <c r="D13" s="5">
        <f>COUNTIFS('有效≥2026'!$D$4:$D$200,$A13,'有效≥2026'!$K$4:$K$200,"是")</f>
        <v/>
      </c>
      <c r="E13" s="5">
        <f>COUNTIFS('有效≥2026'!$D$4:$D$200,$A13,'有效≥2026'!$K$4:$K$200,"否")</f>
        <v/>
      </c>
      <c r="F13" s="5">
        <f>D13-B13</f>
        <v/>
      </c>
      <c r="G13" s="5">
        <f>E13-C13</f>
        <v/>
      </c>
    </row>
    <row r="14">
      <c r="B14" s="5">
        <f>COUNTIFS('认定数据'!$C$4:$C$200,$A14,'认定数据'!$H$4:$H$200,"是")</f>
        <v/>
      </c>
      <c r="C14" s="5">
        <f>COUNTIFS('认定数据'!$C$4:$C$200,$A14,'认定数据'!$H$4:$H$200,"否")</f>
        <v/>
      </c>
      <c r="D14" s="5">
        <f>COUNTIFS('有效≥2026'!$D$4:$D$200,$A14,'有效≥2026'!$K$4:$K$200,"是")</f>
        <v/>
      </c>
      <c r="E14" s="5">
        <f>COUNTIFS('有效≥2026'!$D$4:$D$200,$A14,'有效≥2026'!$K$4:$K$200,"否")</f>
        <v/>
      </c>
      <c r="F14" s="5">
        <f>D14-B14</f>
        <v/>
      </c>
      <c r="G14" s="5">
        <f>E14-C14</f>
        <v/>
      </c>
    </row>
    <row r="15">
      <c r="B15" s="5">
        <f>COUNTIFS('认定数据'!$C$4:$C$200,$A15,'认定数据'!$H$4:$H$200,"是")</f>
        <v/>
      </c>
      <c r="C15" s="5">
        <f>COUNTIFS('认定数据'!$C$4:$C$200,$A15,'认定数据'!$H$4:$H$200,"否")</f>
        <v/>
      </c>
      <c r="D15" s="5">
        <f>COUNTIFS('有效≥2026'!$D$4:$D$200,$A15,'有效≥2026'!$K$4:$K$200,"是")</f>
        <v/>
      </c>
      <c r="E15" s="5">
        <f>COUNTIFS('有效≥2026'!$D$4:$D$200,$A15,'有效≥2026'!$K$4:$K$200,"否")</f>
        <v/>
      </c>
      <c r="F15" s="5">
        <f>D15-B15</f>
        <v/>
      </c>
      <c r="G15" s="5">
        <f>E15-C15</f>
        <v/>
      </c>
    </row>
    <row r="16">
      <c r="B16" s="5">
        <f>COUNTIFS('认定数据'!$C$4:$C$200,$A16,'认定数据'!$H$4:$H$200,"是")</f>
        <v/>
      </c>
      <c r="C16" s="5">
        <f>COUNTIFS('认定数据'!$C$4:$C$200,$A16,'认定数据'!$H$4:$H$200,"否")</f>
        <v/>
      </c>
      <c r="D16" s="5">
        <f>COUNTIFS('有效≥2026'!$D$4:$D$200,$A16,'有效≥2026'!$K$4:$K$200,"是")</f>
        <v/>
      </c>
      <c r="E16" s="5">
        <f>COUNTIFS('有效≥2026'!$D$4:$D$200,$A16,'有效≥2026'!$K$4:$K$200,"否")</f>
        <v/>
      </c>
      <c r="F16" s="5">
        <f>D16-B16</f>
        <v/>
      </c>
      <c r="G16" s="5">
        <f>E16-C16</f>
        <v/>
      </c>
    </row>
    <row r="17">
      <c r="B17" s="5">
        <f>COUNTIFS('认定数据'!$C$4:$C$200,$A17,'认定数据'!$H$4:$H$200,"是")</f>
        <v/>
      </c>
      <c r="C17" s="5">
        <f>COUNTIFS('认定数据'!$C$4:$C$200,$A17,'认定数据'!$H$4:$H$200,"否")</f>
        <v/>
      </c>
      <c r="D17" s="5">
        <f>COUNTIFS('有效≥2026'!$D$4:$D$200,$A17,'有效≥2026'!$K$4:$K$200,"是")</f>
        <v/>
      </c>
      <c r="E17" s="5">
        <f>COUNTIFS('有效≥2026'!$D$4:$D$200,$A17,'有效≥2026'!$K$4:$K$200,"否")</f>
        <v/>
      </c>
      <c r="F17" s="5">
        <f>D17-B17</f>
        <v/>
      </c>
      <c r="G17" s="5">
        <f>E17-C17</f>
        <v/>
      </c>
    </row>
    <row r="18">
      <c r="B18" s="5">
        <f>COUNTIFS('认定数据'!$C$4:$C$200,$A18,'认定数据'!$H$4:$H$200,"是")</f>
        <v/>
      </c>
      <c r="C18" s="5">
        <f>COUNTIFS('认定数据'!$C$4:$C$200,$A18,'认定数据'!$H$4:$H$200,"否")</f>
        <v/>
      </c>
      <c r="D18" s="5">
        <f>COUNTIFS('有效≥2026'!$D$4:$D$200,$A18,'有效≥2026'!$K$4:$K$200,"是")</f>
        <v/>
      </c>
      <c r="E18" s="5">
        <f>COUNTIFS('有效≥2026'!$D$4:$D$200,$A18,'有效≥2026'!$K$4:$K$200,"否")</f>
        <v/>
      </c>
      <c r="F18" s="5">
        <f>D18-B18</f>
        <v/>
      </c>
      <c r="G18" s="5">
        <f>E18-C18</f>
        <v/>
      </c>
    </row>
    <row r="19">
      <c r="B19" s="5">
        <f>COUNTIFS('认定数据'!$C$4:$C$200,$A19,'认定数据'!$H$4:$H$200,"是")</f>
        <v/>
      </c>
      <c r="C19" s="5">
        <f>COUNTIFS('认定数据'!$C$4:$C$200,$A19,'认定数据'!$H$4:$H$200,"否")</f>
        <v/>
      </c>
      <c r="D19" s="5">
        <f>COUNTIFS('有效≥2026'!$D$4:$D$200,$A19,'有效≥2026'!$K$4:$K$200,"是")</f>
        <v/>
      </c>
      <c r="E19" s="5">
        <f>COUNTIFS('有效≥2026'!$D$4:$D$200,$A19,'有效≥2026'!$K$4:$K$200,"否")</f>
        <v/>
      </c>
      <c r="F19" s="5">
        <f>D19-B19</f>
        <v/>
      </c>
      <c r="G19" s="5">
        <f>E19-C19</f>
        <v/>
      </c>
    </row>
    <row r="20">
      <c r="B20" s="5">
        <f>COUNTIFS('认定数据'!$C$4:$C$200,$A20,'认定数据'!$H$4:$H$200,"是")</f>
        <v/>
      </c>
      <c r="C20" s="5">
        <f>COUNTIFS('认定数据'!$C$4:$C$200,$A20,'认定数据'!$H$4:$H$200,"否")</f>
        <v/>
      </c>
      <c r="D20" s="5">
        <f>COUNTIFS('有效≥2026'!$D$4:$D$200,$A20,'有效≥2026'!$K$4:$K$200,"是")</f>
        <v/>
      </c>
      <c r="E20" s="5">
        <f>COUNTIFS('有效≥2026'!$D$4:$D$200,$A20,'有效≥2026'!$K$4:$K$200,"否")</f>
        <v/>
      </c>
      <c r="F20" s="5">
        <f>D20-B20</f>
        <v/>
      </c>
      <c r="G20" s="5">
        <f>E20-C20</f>
        <v/>
      </c>
    </row>
    <row r="21">
      <c r="B21" s="5">
        <f>COUNTIFS('认定数据'!$C$4:$C$200,$A21,'认定数据'!$H$4:$H$200,"是")</f>
        <v/>
      </c>
      <c r="C21" s="5">
        <f>COUNTIFS('认定数据'!$C$4:$C$200,$A21,'认定数据'!$H$4:$H$200,"否")</f>
        <v/>
      </c>
      <c r="D21" s="5">
        <f>COUNTIFS('有效≥2026'!$D$4:$D$200,$A21,'有效≥2026'!$K$4:$K$200,"是")</f>
        <v/>
      </c>
      <c r="E21" s="5">
        <f>COUNTIFS('有效≥2026'!$D$4:$D$200,$A21,'有效≥2026'!$K$4:$K$200,"否")</f>
        <v/>
      </c>
      <c r="F21" s="5">
        <f>D21-B21</f>
        <v/>
      </c>
      <c r="G21" s="5">
        <f>E21-C21</f>
        <v/>
      </c>
    </row>
    <row r="22">
      <c r="B22" s="5">
        <f>COUNTIFS('认定数据'!$C$4:$C$200,$A22,'认定数据'!$H$4:$H$200,"是")</f>
        <v/>
      </c>
      <c r="C22" s="5">
        <f>COUNTIFS('认定数据'!$C$4:$C$200,$A22,'认定数据'!$H$4:$H$200,"否")</f>
        <v/>
      </c>
      <c r="D22" s="5">
        <f>COUNTIFS('有效≥2026'!$D$4:$D$200,$A22,'有效≥2026'!$K$4:$K$200,"是")</f>
        <v/>
      </c>
      <c r="E22" s="5">
        <f>COUNTIFS('有效≥2026'!$D$4:$D$200,$A22,'有效≥2026'!$K$4:$K$200,"否")</f>
        <v/>
      </c>
      <c r="F22" s="5">
        <f>D22-B22</f>
        <v/>
      </c>
      <c r="G22" s="5">
        <f>E22-C22</f>
        <v/>
      </c>
    </row>
    <row r="23">
      <c r="B23" s="5">
        <f>COUNTIFS('认定数据'!$C$4:$C$200,$A23,'认定数据'!$H$4:$H$200,"是")</f>
        <v/>
      </c>
      <c r="C23" s="5">
        <f>COUNTIFS('认定数据'!$C$4:$C$200,$A23,'认定数据'!$H$4:$H$200,"否")</f>
        <v/>
      </c>
      <c r="D23" s="5">
        <f>COUNTIFS('有效≥2026'!$D$4:$D$200,$A23,'有效≥2026'!$K$4:$K$200,"是")</f>
        <v/>
      </c>
      <c r="E23" s="5">
        <f>COUNTIFS('有效≥2026'!$D$4:$D$200,$A23,'有效≥2026'!$K$4:$K$200,"否")</f>
        <v/>
      </c>
      <c r="F23" s="5">
        <f>D23-B23</f>
        <v/>
      </c>
      <c r="G23" s="5">
        <f>E23-C23</f>
        <v/>
      </c>
    </row>
  </sheetData>
  <autoFilter ref="A3:G23"/>
  <mergeCells count="2">
    <mergeCell ref="A2:G2"/>
    <mergeCell ref="A1:G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9"/>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2026年度公司认定技术方案明细（ⅠⅡⅢ类·96项）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施工组织设计</t>
        </is>
      </c>
      <c r="D26" s="3" t="inlineStr">
        <is>
          <t>中交一航局三公司</t>
        </is>
      </c>
      <c r="E26" s="3" t="inlineStr">
        <is>
          <t>民航工程</t>
        </is>
      </c>
      <c r="F26" s="3" t="inlineStr">
        <is>
          <t>Ⅲ</t>
        </is>
      </c>
      <c r="G26" s="3" t="inlineStr">
        <is>
          <t>/</t>
        </is>
      </c>
      <c r="H26" s="3" t="inlineStr">
        <is>
          <t>2026-02-28</t>
        </is>
      </c>
    </row>
    <row r="27">
      <c r="A27" s="3" t="inlineStr">
        <is>
          <t>阿联酋</t>
        </is>
      </c>
      <c r="B27" s="3" t="inlineStr">
        <is>
          <t>阿联酋迪拜马克图姆国际机场地下结构工程项目</t>
        </is>
      </c>
      <c r="C27" s="3" t="inlineStr">
        <is>
          <t>钢筋加工厂场站建设方案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预制场场站建设方案</t>
        </is>
      </c>
      <c r="D28" s="3" t="inlineStr">
        <is>
          <t>中交一航局三公司</t>
        </is>
      </c>
      <c r="E28" s="3" t="inlineStr">
        <is>
          <t>民航工程</t>
        </is>
      </c>
      <c r="F28" s="3" t="inlineStr">
        <is>
          <t>Ⅲ</t>
        </is>
      </c>
      <c r="G28" s="3" t="inlineStr">
        <is>
          <t>/</t>
        </is>
      </c>
      <c r="H28" s="3" t="inlineStr">
        <is>
          <t>2026-03-10</t>
        </is>
      </c>
    </row>
    <row r="29">
      <c r="A29" s="3" t="inlineStr">
        <is>
          <t>阿联酋</t>
        </is>
      </c>
      <c r="B29" s="3" t="inlineStr">
        <is>
          <t>阿联酋迪拜马克图姆国际机场地下结构工程项目</t>
        </is>
      </c>
      <c r="C29" s="3" t="inlineStr">
        <is>
          <t>测量总体实施方案</t>
        </is>
      </c>
      <c r="D29" s="3" t="inlineStr">
        <is>
          <t>中交一航局三公司</t>
        </is>
      </c>
      <c r="E29" s="3" t="inlineStr">
        <is>
          <t>民航工程</t>
        </is>
      </c>
      <c r="F29" s="3" t="inlineStr">
        <is>
          <t>Ⅲ</t>
        </is>
      </c>
      <c r="G29" s="3" t="inlineStr">
        <is>
          <t>/</t>
        </is>
      </c>
      <c r="H29" s="3" t="inlineStr">
        <is>
          <t>2026-02-20</t>
        </is>
      </c>
    </row>
    <row r="30">
      <c r="A30" s="3" t="inlineStr">
        <is>
          <t>阿联酋</t>
        </is>
      </c>
      <c r="B30" s="3" t="inlineStr">
        <is>
          <t>阿联酋迪拜马克图姆国际机场地下结构工程项目</t>
        </is>
      </c>
      <c r="C30" s="3" t="inlineStr">
        <is>
          <t>回填施工方案</t>
        </is>
      </c>
      <c r="D30" s="3" t="inlineStr">
        <is>
          <t>中交一航局三公司</t>
        </is>
      </c>
      <c r="E30" s="3" t="inlineStr">
        <is>
          <t>民航工程</t>
        </is>
      </c>
      <c r="F30" s="3" t="inlineStr">
        <is>
          <t>Ⅲ</t>
        </is>
      </c>
      <c r="G30" s="3" t="inlineStr">
        <is>
          <t>/</t>
        </is>
      </c>
      <c r="H30" s="3" t="inlineStr">
        <is>
          <t>2026-04-05</t>
        </is>
      </c>
    </row>
    <row r="31">
      <c r="A31" s="3" t="inlineStr">
        <is>
          <t>阿联酋</t>
        </is>
      </c>
      <c r="B31" s="3" t="inlineStr">
        <is>
          <t>阿联酋迪拜马克图姆国际机场地下结构工程项目</t>
        </is>
      </c>
      <c r="C31" s="3" t="inlineStr">
        <is>
          <t>基坑监测方案</t>
        </is>
      </c>
      <c r="D31" s="3" t="inlineStr">
        <is>
          <t>中交一航局三公司</t>
        </is>
      </c>
      <c r="E31" s="3" t="inlineStr">
        <is>
          <t>民航工程</t>
        </is>
      </c>
      <c r="F31" s="3" t="inlineStr">
        <is>
          <t>Ⅲ</t>
        </is>
      </c>
      <c r="G31" s="3" t="inlineStr">
        <is>
          <t>基础包(非本项目合同范围）已完成项目基坑的开挖，接受现有基坑工作面后，维持项目降水并执行基坑检测工作。</t>
        </is>
      </c>
      <c r="H31" s="3" t="inlineStr">
        <is>
          <t>2026-02-25</t>
        </is>
      </c>
    </row>
    <row r="32">
      <c r="A32" s="3" t="inlineStr">
        <is>
          <t>阿联酋</t>
        </is>
      </c>
      <c r="B32" s="3" t="inlineStr">
        <is>
          <t>阿联酋迪拜马克图姆国际机场地下结构工程项目</t>
        </is>
      </c>
      <c r="C32" s="3" t="inlineStr">
        <is>
          <t>F9/H9筏板施工方案</t>
        </is>
      </c>
      <c r="D32" s="3" t="inlineStr">
        <is>
          <t>中交一航局三公司</t>
        </is>
      </c>
      <c r="E32" s="3" t="inlineStr">
        <is>
          <t>民航工程</t>
        </is>
      </c>
      <c r="F32" s="3" t="inlineStr">
        <is>
          <t>Ⅲ</t>
        </is>
      </c>
      <c r="G32" s="3" t="inlineStr">
        <is>
          <t>/</t>
        </is>
      </c>
      <c r="H32" s="3" t="inlineStr">
        <is>
          <t>2026-02-25</t>
        </is>
      </c>
    </row>
    <row r="33">
      <c r="A33" s="3" t="inlineStr">
        <is>
          <t>阿联酋</t>
        </is>
      </c>
      <c r="B33" s="3" t="inlineStr">
        <is>
          <t>阿联酋迪拜马克图姆国际机场地下结构工程项目</t>
        </is>
      </c>
      <c r="C33" s="3" t="inlineStr">
        <is>
          <t>F9/H9墙、柱施工方案</t>
        </is>
      </c>
      <c r="D33" s="3" t="inlineStr">
        <is>
          <t>中交一航局三公司</t>
        </is>
      </c>
      <c r="E33" s="3" t="inlineStr">
        <is>
          <t>民航工程</t>
        </is>
      </c>
      <c r="F33" s="3" t="inlineStr">
        <is>
          <t>Ⅲ</t>
        </is>
      </c>
      <c r="G33" s="3" t="inlineStr">
        <is>
          <t>/</t>
        </is>
      </c>
      <c r="H33" s="3" t="inlineStr">
        <is>
          <t>2026-03-25</t>
        </is>
      </c>
    </row>
    <row r="34">
      <c r="A34" s="3" t="inlineStr">
        <is>
          <t>阿联酋</t>
        </is>
      </c>
      <c r="B34" s="3" t="inlineStr">
        <is>
          <t>阿联酋迪拜马克图姆国际机场地下结构工程项目</t>
        </is>
      </c>
      <c r="C34" s="3" t="inlineStr">
        <is>
          <t>F9/H9-GSE隧道敞开段施工方案</t>
        </is>
      </c>
      <c r="D34" s="3" t="inlineStr">
        <is>
          <t>中交一航局三公司</t>
        </is>
      </c>
      <c r="E34" s="3" t="inlineStr">
        <is>
          <t>民航工程</t>
        </is>
      </c>
      <c r="F34" s="3" t="inlineStr">
        <is>
          <t>Ⅲ</t>
        </is>
      </c>
      <c r="G34" s="3" t="inlineStr">
        <is>
          <t>/</t>
        </is>
      </c>
      <c r="H34" s="3" t="inlineStr">
        <is>
          <t>2026-04-15</t>
        </is>
      </c>
    </row>
    <row r="35">
      <c r="A35" s="3" t="inlineStr">
        <is>
          <t>阿联酋</t>
        </is>
      </c>
      <c r="B35" s="3" t="inlineStr">
        <is>
          <t>阿联酋迪拜马克图姆国际机场地下结构工程项目</t>
        </is>
      </c>
      <c r="C35" s="3" t="inlineStr">
        <is>
          <t>G8施工方案</t>
        </is>
      </c>
      <c r="D35" s="3" t="inlineStr">
        <is>
          <t>中交一航局三公司</t>
        </is>
      </c>
      <c r="E35" s="3" t="inlineStr">
        <is>
          <t>民航工程</t>
        </is>
      </c>
      <c r="F35" s="3" t="inlineStr">
        <is>
          <t>Ⅲ</t>
        </is>
      </c>
      <c r="G35" s="3" t="inlineStr">
        <is>
          <t>/</t>
        </is>
      </c>
      <c r="H35" s="3" t="inlineStr">
        <is>
          <t>2026-04-01</t>
        </is>
      </c>
    </row>
    <row r="36">
      <c r="A36" s="3" t="inlineStr">
        <is>
          <t>阿联酋</t>
        </is>
      </c>
      <c r="B36" s="3" t="inlineStr">
        <is>
          <t>阿联酋迪拜马克图姆国际机场地下结构工程项目</t>
        </is>
      </c>
      <c r="C36" s="3" t="inlineStr">
        <is>
          <t>J8施工方案</t>
        </is>
      </c>
      <c r="D36" s="3" t="inlineStr">
        <is>
          <t>中交一航局三公司</t>
        </is>
      </c>
      <c r="E36" s="3" t="inlineStr">
        <is>
          <t>民航工程</t>
        </is>
      </c>
      <c r="F36" s="3" t="inlineStr">
        <is>
          <t>Ⅲ</t>
        </is>
      </c>
      <c r="G36" s="3" t="inlineStr">
        <is>
          <t>/</t>
        </is>
      </c>
      <c r="H36" s="3" t="inlineStr">
        <is>
          <t>2026-04-10</t>
        </is>
      </c>
    </row>
    <row r="37">
      <c r="A37" s="3" t="inlineStr">
        <is>
          <t>阿联酋</t>
        </is>
      </c>
      <c r="B37" s="3" t="inlineStr">
        <is>
          <t>阿联酋迪拜马克图姆国际机场地下结构工程项目</t>
        </is>
      </c>
      <c r="C37" s="3" t="inlineStr">
        <is>
          <t>F8/H8施工方案</t>
        </is>
      </c>
      <c r="D37" s="3" t="inlineStr">
        <is>
          <t>中交一航局三公司</t>
        </is>
      </c>
      <c r="E37" s="3" t="inlineStr">
        <is>
          <t>民航工程</t>
        </is>
      </c>
      <c r="F37" s="3" t="inlineStr">
        <is>
          <t>Ⅲ</t>
        </is>
      </c>
      <c r="G37" s="3" t="inlineStr">
        <is>
          <t>/</t>
        </is>
      </c>
      <c r="H37" s="3" t="inlineStr">
        <is>
          <t>2026-03-15</t>
        </is>
      </c>
    </row>
    <row r="38">
      <c r="A38" s="3" t="inlineStr">
        <is>
          <t>阿联酋</t>
        </is>
      </c>
      <c r="B38" s="3" t="inlineStr">
        <is>
          <t>阿联酋迪拜马克图姆国际机场地下结构工程项目</t>
        </is>
      </c>
      <c r="C38" s="3" t="inlineStr">
        <is>
          <t>Method statement for backfilling</t>
        </is>
      </c>
      <c r="D38" s="3" t="inlineStr">
        <is>
          <t>中交一航局三公司</t>
        </is>
      </c>
      <c r="E38" s="3" t="inlineStr">
        <is>
          <t>民航工程</t>
        </is>
      </c>
      <c r="F38" s="3" t="inlineStr">
        <is>
          <t>Ⅲ</t>
        </is>
      </c>
      <c r="G38" s="3" t="inlineStr">
        <is>
          <t>/</t>
        </is>
      </c>
      <c r="H38" s="3" t="inlineStr">
        <is>
          <t>2026-02-28</t>
        </is>
      </c>
    </row>
    <row r="39">
      <c r="A39" s="3" t="inlineStr">
        <is>
          <t>阿联酋</t>
        </is>
      </c>
      <c r="B39" s="3" t="inlineStr">
        <is>
          <t>阿联酋迪拜马克图姆国际机场地下结构工程项目</t>
        </is>
      </c>
      <c r="C39" s="3" t="inlineStr">
        <is>
          <t>Method statement for bituminous damp proofing treatment</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raft foundation construction</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structure construction-Package 02</t>
        </is>
      </c>
      <c r="D41" s="3" t="inlineStr">
        <is>
          <t>中交一航局三公司</t>
        </is>
      </c>
      <c r="E41" s="3" t="inlineStr">
        <is>
          <t>民航工程</t>
        </is>
      </c>
      <c r="F41" s="3" t="inlineStr">
        <is>
          <t>Ⅲ</t>
        </is>
      </c>
      <c r="G41" s="3" t="inlineStr">
        <is>
          <t>/</t>
        </is>
      </c>
      <c r="H41" s="3" t="inlineStr">
        <is>
          <t>2026-02-20</t>
        </is>
      </c>
    </row>
    <row r="42">
      <c r="A42" s="3" t="inlineStr">
        <is>
          <t>阿联酋</t>
        </is>
      </c>
      <c r="B42" s="3" t="inlineStr">
        <is>
          <t>阿联酋迪拜马克图姆国际机场地下结构工程项目</t>
        </is>
      </c>
      <c r="C42" s="3" t="inlineStr">
        <is>
          <t>Method Statement for On-Site Temporary Office Installation - Package 2</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the erection, installation, testing, commissioning, and certification of a temporary Concrete Batching Plant.</t>
        </is>
      </c>
      <c r="D43" s="3" t="inlineStr">
        <is>
          <t>中交一航局三公司</t>
        </is>
      </c>
      <c r="E43" s="3" t="inlineStr">
        <is>
          <t>民航工程</t>
        </is>
      </c>
      <c r="F43" s="3" t="inlineStr">
        <is>
          <t>Ⅲ</t>
        </is>
      </c>
      <c r="G43" s="3" t="inlineStr">
        <is>
          <t>/</t>
        </is>
      </c>
      <c r="H43" s="3" t="inlineStr">
        <is>
          <t>2026-02-25</t>
        </is>
      </c>
    </row>
    <row r="44">
      <c r="A44" s="3" t="inlineStr">
        <is>
          <t>阿联酋</t>
        </is>
      </c>
      <c r="B44" s="3" t="inlineStr">
        <is>
          <t>阿联酋迪拜马克图姆国际机场地下结构工程项目</t>
        </is>
      </c>
      <c r="C44" s="3" t="inlineStr">
        <is>
          <t>Method Statement for Static-Traverse Survey Works Package 2,3,4</t>
        </is>
      </c>
      <c r="D44" s="3" t="inlineStr">
        <is>
          <t>中交一航局三公司</t>
        </is>
      </c>
      <c r="E44" s="3" t="inlineStr">
        <is>
          <t>民航工程</t>
        </is>
      </c>
      <c r="F44" s="3" t="inlineStr">
        <is>
          <t>Ⅲ</t>
        </is>
      </c>
      <c r="G44" s="3" t="inlineStr">
        <is>
          <t>/</t>
        </is>
      </c>
      <c r="H44" s="3" t="inlineStr">
        <is>
          <t>2026-03-05</t>
        </is>
      </c>
    </row>
    <row r="45">
      <c r="A45" s="3" t="inlineStr">
        <is>
          <t>阿联酋</t>
        </is>
      </c>
      <c r="B45" s="3" t="inlineStr">
        <is>
          <t>阿联酋迪拜马克图姆国际机场地下结构工程项目</t>
        </is>
      </c>
      <c r="C45" s="3" t="inlineStr">
        <is>
          <t>Method Statement for Anti-Termite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Reiforcement installation 02</t>
        </is>
      </c>
      <c r="D46" s="3" t="inlineStr">
        <is>
          <t>中交一航局三公司</t>
        </is>
      </c>
      <c r="E46" s="3" t="inlineStr">
        <is>
          <t>民航工程</t>
        </is>
      </c>
      <c r="F46" s="3" t="inlineStr">
        <is>
          <t>Ⅲ</t>
        </is>
      </c>
      <c r="G46" s="3" t="inlineStr">
        <is>
          <t>/</t>
        </is>
      </c>
      <c r="H46" s="3" t="inlineStr">
        <is>
          <t>2026-02-25</t>
        </is>
      </c>
    </row>
    <row r="47">
      <c r="A47" s="3" t="inlineStr">
        <is>
          <t>阿联酋</t>
        </is>
      </c>
      <c r="B47" s="3" t="inlineStr">
        <is>
          <t>阿联酋迪拜马克图姆国际机场地下结构工程项目</t>
        </is>
      </c>
      <c r="C47" s="3" t="inlineStr">
        <is>
          <t>Method statement of tower crane Installation</t>
        </is>
      </c>
      <c r="D47" s="3" t="inlineStr">
        <is>
          <t>中交一航局三公司</t>
        </is>
      </c>
      <c r="E47" s="3" t="inlineStr">
        <is>
          <t>民航工程</t>
        </is>
      </c>
      <c r="F47" s="3" t="inlineStr">
        <is>
          <t>Ⅲ</t>
        </is>
      </c>
      <c r="G47" s="3" t="inlineStr">
        <is>
          <t>/</t>
        </is>
      </c>
      <c r="H47" s="3" t="inlineStr">
        <is>
          <t>2026-03-10</t>
        </is>
      </c>
    </row>
    <row r="48">
      <c r="A48" s="3" t="inlineStr">
        <is>
          <t>阿联酋</t>
        </is>
      </c>
      <c r="B48" s="3" t="inlineStr">
        <is>
          <t>阿联酋迪拜马克图姆国际机场地下结构工程项目</t>
        </is>
      </c>
      <c r="C48" s="3" t="inlineStr">
        <is>
          <t>Method Statement for Reinforcement Fabrication Yard and Precast Yard Construction</t>
        </is>
      </c>
      <c r="D48" s="3" t="inlineStr">
        <is>
          <t>中交一航局三公司</t>
        </is>
      </c>
      <c r="E48" s="3" t="inlineStr">
        <is>
          <t>民航工程</t>
        </is>
      </c>
      <c r="F48" s="3" t="inlineStr">
        <is>
          <t>Ⅲ</t>
        </is>
      </c>
      <c r="G48" s="3" t="inlineStr">
        <is>
          <t>/</t>
        </is>
      </c>
      <c r="H48" s="3" t="inlineStr">
        <is>
          <t>2026-03-05</t>
        </is>
      </c>
    </row>
    <row r="49">
      <c r="A49" s="3" t="inlineStr">
        <is>
          <t>阿联酋</t>
        </is>
      </c>
      <c r="B49" s="3" t="inlineStr">
        <is>
          <t>阿联酋迪拜马克图姆国际机场地下结构工程项目</t>
        </is>
      </c>
      <c r="C49" s="3" t="inlineStr">
        <is>
          <t>Method Statement of Precast Elements Construction and Installation</t>
        </is>
      </c>
      <c r="D49" s="3" t="inlineStr">
        <is>
          <t>中交一航局三公司</t>
        </is>
      </c>
      <c r="E49" s="3" t="inlineStr">
        <is>
          <t>民航工程</t>
        </is>
      </c>
      <c r="F49" s="3" t="inlineStr">
        <is>
          <t>Ⅲ</t>
        </is>
      </c>
      <c r="G49" s="3" t="inlineStr">
        <is>
          <t>/</t>
        </is>
      </c>
      <c r="H49" s="3" t="inlineStr">
        <is>
          <t>2026-03-25</t>
        </is>
      </c>
    </row>
    <row r="50">
      <c r="A50" s="3" t="inlineStr">
        <is>
          <t>阿联酋</t>
        </is>
      </c>
      <c r="B50" s="3" t="inlineStr">
        <is>
          <t>阿联酋迪拜马克图姆国际机场地下结构工程项目</t>
        </is>
      </c>
      <c r="C50" s="3" t="inlineStr">
        <is>
          <t>METHOD STATEMENT OF SOAKED STANDARD PLATE LOAD TEST-(Pkt 2 &amp;3&amp;4)</t>
        </is>
      </c>
      <c r="D50" s="3" t="inlineStr">
        <is>
          <t>中交一航局三公司</t>
        </is>
      </c>
      <c r="E50" s="3" t="inlineStr">
        <is>
          <t>民航工程</t>
        </is>
      </c>
      <c r="F50" s="3" t="inlineStr">
        <is>
          <t>Ⅲ</t>
        </is>
      </c>
      <c r="G50" s="3" t="inlineStr">
        <is>
          <t>/</t>
        </is>
      </c>
      <c r="H50" s="3" t="inlineStr">
        <is>
          <t>2026-02-25</t>
        </is>
      </c>
    </row>
    <row r="51">
      <c r="A51" s="3" t="inlineStr">
        <is>
          <t>阿联酋</t>
        </is>
      </c>
      <c r="B51" s="3" t="inlineStr">
        <is>
          <t>阿联酋迪拜马克图姆国际机场地下结构工程项目</t>
        </is>
      </c>
      <c r="C51" s="3" t="inlineStr">
        <is>
          <t>Method Statement of Temporary Facilities Yard (Package 02)</t>
        </is>
      </c>
      <c r="D51" s="3" t="inlineStr">
        <is>
          <t>中交一航局三公司</t>
        </is>
      </c>
      <c r="E51" s="3" t="inlineStr">
        <is>
          <t>民航工程</t>
        </is>
      </c>
      <c r="F51" s="3" t="inlineStr">
        <is>
          <t>Ⅲ</t>
        </is>
      </c>
      <c r="G51" s="3" t="inlineStr">
        <is>
          <t>/</t>
        </is>
      </c>
      <c r="H51" s="3" t="inlineStr">
        <is>
          <t>2026-02-20</t>
        </is>
      </c>
    </row>
    <row r="52">
      <c r="A52" s="3" t="inlineStr">
        <is>
          <t>阿联酋</t>
        </is>
      </c>
      <c r="B52" s="3" t="inlineStr">
        <is>
          <t>阿联酋迪拜马克图姆国际机场地下结构工程项目</t>
        </is>
      </c>
      <c r="C52" s="3" t="inlineStr">
        <is>
          <t>Method Statement for Excavation Works</t>
        </is>
      </c>
      <c r="D52" s="3" t="inlineStr">
        <is>
          <t>中交一航局三公司</t>
        </is>
      </c>
      <c r="E52" s="3" t="inlineStr">
        <is>
          <t>民航工程</t>
        </is>
      </c>
      <c r="F52" s="3" t="inlineStr">
        <is>
          <t>Ⅲ</t>
        </is>
      </c>
      <c r="G52" s="3" t="inlineStr">
        <is>
          <t>/</t>
        </is>
      </c>
      <c r="H52" s="3" t="inlineStr">
        <is>
          <t>2026-03-15</t>
        </is>
      </c>
    </row>
    <row r="53">
      <c r="A53" s="3" t="inlineStr">
        <is>
          <t>阿联酋</t>
        </is>
      </c>
      <c r="B53" s="3" t="inlineStr">
        <is>
          <t>阿联酋迪拜马克图姆国际机场地下结构工程项目</t>
        </is>
      </c>
      <c r="C53" s="3" t="inlineStr">
        <is>
          <t>Method Statement for Substructure Waterproofing Works</t>
        </is>
      </c>
      <c r="D53" s="3" t="inlineStr">
        <is>
          <t>中交一航局三公司</t>
        </is>
      </c>
      <c r="E53" s="3" t="inlineStr">
        <is>
          <t>民航工程</t>
        </is>
      </c>
      <c r="F53" s="3" t="inlineStr">
        <is>
          <t>Ⅲ</t>
        </is>
      </c>
      <c r="G53" s="3" t="inlineStr">
        <is>
          <t>/</t>
        </is>
      </c>
      <c r="H53" s="3" t="inlineStr">
        <is>
          <t>2026-02-28</t>
        </is>
      </c>
    </row>
    <row r="54">
      <c r="A54" s="3" t="inlineStr">
        <is>
          <t>阿联酋</t>
        </is>
      </c>
      <c r="B54" s="3" t="inlineStr">
        <is>
          <t>阿联酋迪拜马克图姆国际机场地下结构工程项目</t>
        </is>
      </c>
      <c r="C54" s="3" t="inlineStr">
        <is>
          <t>Method Statement for Pile Head Repair Works.（2.3.4）</t>
        </is>
      </c>
      <c r="D54" s="3" t="inlineStr">
        <is>
          <t>中交一航局三公司</t>
        </is>
      </c>
      <c r="E54" s="3" t="inlineStr">
        <is>
          <t>民航工程</t>
        </is>
      </c>
      <c r="F54" s="3" t="inlineStr">
        <is>
          <t>Ⅲ</t>
        </is>
      </c>
      <c r="G54" s="3" t="inlineStr">
        <is>
          <t>/</t>
        </is>
      </c>
      <c r="H54" s="3" t="inlineStr">
        <is>
          <t>2026-02-15</t>
        </is>
      </c>
    </row>
    <row r="55">
      <c r="A55" s="3" t="inlineStr">
        <is>
          <t>阿联酋</t>
        </is>
      </c>
      <c r="B55" s="3" t="inlineStr">
        <is>
          <t>阿联酋迪拜马克图姆国际机场地下结构工程项目</t>
        </is>
      </c>
      <c r="C55" s="3" t="inlineStr">
        <is>
          <t>Method Statement for Erection, installation, testing, commissioning, and certification of a temporary Ready-Mix Concrete Batching Plant</t>
        </is>
      </c>
      <c r="D55" s="3" t="inlineStr">
        <is>
          <t>中交一航局三公司</t>
        </is>
      </c>
      <c r="E55" s="3" t="inlineStr">
        <is>
          <t>民航工程</t>
        </is>
      </c>
      <c r="F55" s="3" t="inlineStr">
        <is>
          <t>Ⅲ</t>
        </is>
      </c>
      <c r="G55" s="3" t="inlineStr">
        <is>
          <t>/</t>
        </is>
      </c>
      <c r="H55" s="3" t="inlineStr">
        <is>
          <t>2026-03-15</t>
        </is>
      </c>
    </row>
    <row r="56">
      <c r="A56" s="3" t="inlineStr">
        <is>
          <t>阿联酋</t>
        </is>
      </c>
      <c r="B56" s="3" t="inlineStr">
        <is>
          <t>阿联酋迪拜马克图姆国际机场地下结构工程项目</t>
        </is>
      </c>
      <c r="C56" s="3" t="inlineStr">
        <is>
          <t>施工组织设计</t>
        </is>
      </c>
      <c r="D56" s="3" t="inlineStr">
        <is>
          <t>中交二航局一公司</t>
        </is>
      </c>
      <c r="E56" s="3" t="inlineStr">
        <is>
          <t>民航工程</t>
        </is>
      </c>
      <c r="F56" s="3" t="inlineStr">
        <is>
          <t>Ⅲ</t>
        </is>
      </c>
      <c r="G56" s="3" t="inlineStr">
        <is>
          <t>/</t>
        </is>
      </c>
      <c r="H56" s="3" t="inlineStr">
        <is>
          <t>2026-02-15</t>
        </is>
      </c>
    </row>
    <row r="57">
      <c r="A57" s="3" t="inlineStr">
        <is>
          <t>阿联酋</t>
        </is>
      </c>
      <c r="B57" s="3" t="inlineStr">
        <is>
          <t>阿联酋迪拜马克图姆国际机场地下结构工程项目</t>
        </is>
      </c>
      <c r="C57" s="3" t="inlineStr">
        <is>
          <t>构件预制施工方案</t>
        </is>
      </c>
      <c r="D57" s="3" t="inlineStr">
        <is>
          <t>中交二航局一公司</t>
        </is>
      </c>
      <c r="E57" s="3" t="inlineStr">
        <is>
          <t>民航工程</t>
        </is>
      </c>
      <c r="F57" s="3" t="inlineStr">
        <is>
          <t>Ⅲ</t>
        </is>
      </c>
      <c r="G57" s="3" t="inlineStr">
        <is>
          <t>构件预制工期及质量要求高，构件运输及吊装安全风险较大。</t>
        </is>
      </c>
      <c r="H57" s="3" t="inlineStr">
        <is>
          <t>2026-03-20</t>
        </is>
      </c>
    </row>
    <row r="58">
      <c r="A58" s="3" t="inlineStr">
        <is>
          <t>阿联酋</t>
        </is>
      </c>
      <c r="B58" s="3" t="inlineStr">
        <is>
          <t>阿联酋迪拜马克图姆国际机场地下结构工程项目</t>
        </is>
      </c>
      <c r="C58" s="3" t="inlineStr">
        <is>
          <t>大体积混凝土温控施工方案</t>
        </is>
      </c>
      <c r="D58" s="3" t="inlineStr">
        <is>
          <t>中交二航局一公司</t>
        </is>
      </c>
      <c r="E58" s="3" t="inlineStr">
        <is>
          <t>民航工程</t>
        </is>
      </c>
      <c r="F58" s="3" t="inlineStr">
        <is>
          <t>Ⅲ</t>
        </is>
      </c>
      <c r="G58" s="3" t="inlineStr">
        <is>
          <t>施工作业环境影响大，构件体量和厚度较大，对配合比、施工工艺以及监测系统方案要求较高。</t>
        </is>
      </c>
      <c r="H58" s="3" t="inlineStr">
        <is>
          <t>2026-02-25</t>
        </is>
      </c>
    </row>
    <row r="59">
      <c r="A59" s="3" t="inlineStr">
        <is>
          <t>阿联酋</t>
        </is>
      </c>
      <c r="B59" s="3" t="inlineStr">
        <is>
          <t>阿联酋迪拜马克图姆国际机场地下结构工程项目</t>
        </is>
      </c>
      <c r="C59" s="3" t="inlineStr">
        <is>
          <t>基坑监测方案</t>
        </is>
      </c>
      <c r="D59" s="3" t="inlineStr">
        <is>
          <t>中交二航局一公司</t>
        </is>
      </c>
      <c r="E59" s="3" t="inlineStr">
        <is>
          <t>民航工程</t>
        </is>
      </c>
      <c r="F59" s="3" t="inlineStr">
        <is>
          <t>Ⅲ</t>
        </is>
      </c>
      <c r="G59" s="3" t="inlineStr">
        <is>
          <t>基础包(非本项目合同范围）已完成项目基坑的开挖，接受现有基坑工作面后，维持项目降水并执行基坑检测工作。</t>
        </is>
      </c>
      <c r="H59" s="3" t="inlineStr">
        <is>
          <t>2026-03-10</t>
        </is>
      </c>
    </row>
    <row r="60">
      <c r="A60" s="3" t="inlineStr">
        <is>
          <t>阿联酋</t>
        </is>
      </c>
      <c r="B60" s="3" t="inlineStr">
        <is>
          <t>阿联酋迪拜马克图姆国际机场地下结构工程项目</t>
        </is>
      </c>
      <c r="C60" s="3" t="inlineStr">
        <is>
          <t>F1/H1筏板施工方案</t>
        </is>
      </c>
      <c r="D60" s="3" t="inlineStr">
        <is>
          <t>中交二航局一公司</t>
        </is>
      </c>
      <c r="E60" s="3" t="inlineStr">
        <is>
          <t>民航工程</t>
        </is>
      </c>
      <c r="F60" s="3" t="inlineStr">
        <is>
          <t>Ⅲ</t>
        </is>
      </c>
      <c r="G60" s="3" t="inlineStr"/>
      <c r="H60" s="3" t="inlineStr">
        <is>
          <t>2026-03-10</t>
        </is>
      </c>
    </row>
    <row r="61">
      <c r="A61" s="3" t="inlineStr">
        <is>
          <t>阿联酋</t>
        </is>
      </c>
      <c r="B61" s="3" t="inlineStr">
        <is>
          <t>阿联酋迪拜马克图姆国际机场地下结构工程项目</t>
        </is>
      </c>
      <c r="C61" s="3" t="inlineStr">
        <is>
          <t>F1/H1墙、柱施工方案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F1/H1-GSE隧道敞开段施工方案</t>
        </is>
      </c>
      <c r="D62" s="3" t="inlineStr">
        <is>
          <t>中交二航局一公司</t>
        </is>
      </c>
      <c r="E62" s="3" t="inlineStr">
        <is>
          <t>民航工程</t>
        </is>
      </c>
      <c r="F62" s="3" t="inlineStr">
        <is>
          <t>Ⅲ</t>
        </is>
      </c>
      <c r="G62" s="3" t="inlineStr"/>
      <c r="H62" s="3" t="inlineStr">
        <is>
          <t>2026-04-15</t>
        </is>
      </c>
    </row>
    <row r="63">
      <c r="A63" s="3" t="inlineStr">
        <is>
          <t>阿联酋</t>
        </is>
      </c>
      <c r="B63" s="3" t="inlineStr">
        <is>
          <t>阿联酋迪拜马克图姆国际机场地下结构工程项目</t>
        </is>
      </c>
      <c r="C63" s="3" t="inlineStr">
        <is>
          <t>G2施工方案</t>
        </is>
      </c>
      <c r="D63" s="3" t="inlineStr">
        <is>
          <t>中交二航局一公司</t>
        </is>
      </c>
      <c r="E63" s="3" t="inlineStr">
        <is>
          <t>民航工程</t>
        </is>
      </c>
      <c r="F63" s="3" t="inlineStr">
        <is>
          <t>Ⅲ</t>
        </is>
      </c>
      <c r="G63" s="3" t="inlineStr"/>
      <c r="H63" s="3" t="inlineStr">
        <is>
          <t>2026-03-25</t>
        </is>
      </c>
    </row>
    <row r="64">
      <c r="A64" s="3" t="inlineStr">
        <is>
          <t>阿联酋</t>
        </is>
      </c>
      <c r="B64" s="3" t="inlineStr">
        <is>
          <t>阿联酋迪拜马克图姆国际机场地下结构工程项目</t>
        </is>
      </c>
      <c r="C64" s="3" t="inlineStr">
        <is>
          <t>J2施工方案</t>
        </is>
      </c>
      <c r="D64" s="3" t="inlineStr">
        <is>
          <t>中交二航局一公司</t>
        </is>
      </c>
      <c r="E64" s="3" t="inlineStr">
        <is>
          <t>民航工程</t>
        </is>
      </c>
      <c r="F64" s="3" t="inlineStr">
        <is>
          <t>Ⅲ</t>
        </is>
      </c>
      <c r="G64" s="3" t="inlineStr"/>
      <c r="H64" s="3" t="inlineStr">
        <is>
          <t>2026-03-30</t>
        </is>
      </c>
    </row>
    <row r="65">
      <c r="A65" s="3" t="inlineStr">
        <is>
          <t>阿联酋</t>
        </is>
      </c>
      <c r="B65" s="3" t="inlineStr">
        <is>
          <t>阿联酋迪拜马克图姆国际机场地下结构工程项目</t>
        </is>
      </c>
      <c r="C65" s="3" t="inlineStr">
        <is>
          <t>F2/H2施工方案</t>
        </is>
      </c>
      <c r="D65" s="3" t="inlineStr">
        <is>
          <t>中交二航局一公司</t>
        </is>
      </c>
      <c r="E65" s="3" t="inlineStr">
        <is>
          <t>民航工程</t>
        </is>
      </c>
      <c r="F65" s="3" t="inlineStr">
        <is>
          <t>Ⅲ</t>
        </is>
      </c>
      <c r="G65" s="3" t="inlineStr"/>
      <c r="H65" s="3" t="inlineStr">
        <is>
          <t>2026-03-10</t>
        </is>
      </c>
    </row>
    <row r="66">
      <c r="A66" s="3" t="inlineStr">
        <is>
          <t>阿联酋</t>
        </is>
      </c>
      <c r="B66" s="3" t="inlineStr">
        <is>
          <t>阿联酋迪拜马克图姆国际机场地下结构工程项目</t>
        </is>
      </c>
      <c r="C66" s="3" t="inlineStr">
        <is>
          <t>Method statement of Temporary Precast Yard &amp; Reinforcement Fabrication Yard construction（03）</t>
        </is>
      </c>
      <c r="D66" s="3" t="inlineStr">
        <is>
          <t>中交二航局一公司</t>
        </is>
      </c>
      <c r="E66" s="3" t="inlineStr">
        <is>
          <t>民航工程</t>
        </is>
      </c>
      <c r="F66" s="3" t="inlineStr">
        <is>
          <t>Ⅲ</t>
        </is>
      </c>
      <c r="G66" s="3" t="inlineStr"/>
      <c r="H66" s="3" t="inlineStr">
        <is>
          <t>2026-02-20</t>
        </is>
      </c>
    </row>
    <row r="67">
      <c r="A67" s="3" t="inlineStr">
        <is>
          <t>阿联酋</t>
        </is>
      </c>
      <c r="B67" s="3" t="inlineStr">
        <is>
          <t>阿联酋迪拜马克图姆国际机场地下结构工程项目</t>
        </is>
      </c>
      <c r="C67" s="3" t="inlineStr">
        <is>
          <t>Method Statement for Reinforcement Fabrication Yard and Precast Yard Construction（03）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raft foundation construction（03）</t>
        </is>
      </c>
      <c r="D68" s="3" t="inlineStr">
        <is>
          <t>中交二航局一公司</t>
        </is>
      </c>
      <c r="E68" s="3" t="inlineStr">
        <is>
          <t>民航工程</t>
        </is>
      </c>
      <c r="F68" s="3" t="inlineStr">
        <is>
          <t>Ⅲ</t>
        </is>
      </c>
      <c r="G68" s="3" t="inlineStr"/>
      <c r="H68" s="3" t="inlineStr">
        <is>
          <t>2026-02-20</t>
        </is>
      </c>
    </row>
    <row r="69">
      <c r="A69" s="3" t="inlineStr">
        <is>
          <t>阿联酋</t>
        </is>
      </c>
      <c r="B69" s="3" t="inlineStr">
        <is>
          <t>阿联酋迪拜马克图姆国际机场地下结构工程项目</t>
        </is>
      </c>
      <c r="C69" s="3" t="inlineStr">
        <is>
          <t>Method statement for structure construction（03）</t>
        </is>
      </c>
      <c r="D69" s="3" t="inlineStr">
        <is>
          <t>中交二航局一公司</t>
        </is>
      </c>
      <c r="E69" s="3" t="inlineStr">
        <is>
          <t>民航工程</t>
        </is>
      </c>
      <c r="F69" s="3" t="inlineStr">
        <is>
          <t>Ⅲ</t>
        </is>
      </c>
      <c r="G69" s="3" t="inlineStr"/>
      <c r="H69" s="3" t="inlineStr">
        <is>
          <t>2026-02-25</t>
        </is>
      </c>
    </row>
    <row r="70">
      <c r="A70" s="3" t="inlineStr">
        <is>
          <t>阿联酋</t>
        </is>
      </c>
      <c r="B70" s="3" t="inlineStr">
        <is>
          <t>阿联酋迪拜马克图姆国际机场地下结构工程项目</t>
        </is>
      </c>
      <c r="C70" s="3" t="inlineStr">
        <is>
          <t>Method statement for tower crane erection and dismantling（03）</t>
        </is>
      </c>
      <c r="D70" s="3" t="inlineStr">
        <is>
          <t>中交二航局一公司</t>
        </is>
      </c>
      <c r="E70" s="3" t="inlineStr">
        <is>
          <t>民航工程</t>
        </is>
      </c>
      <c r="F70" s="3" t="inlineStr">
        <is>
          <t>Ⅲ</t>
        </is>
      </c>
      <c r="G70" s="3" t="inlineStr"/>
      <c r="H70" s="3" t="inlineStr">
        <is>
          <t>2026-02-25</t>
        </is>
      </c>
    </row>
    <row r="71">
      <c r="A71" s="3" t="inlineStr">
        <is>
          <t>阿联酋</t>
        </is>
      </c>
      <c r="B71" s="3" t="inlineStr">
        <is>
          <t>阿联酋迪拜马克图姆国际机场地下结构工程项目</t>
        </is>
      </c>
      <c r="C71" s="3" t="inlineStr">
        <is>
          <t>Method Statement for Anti-Termite 03</t>
        </is>
      </c>
      <c r="D71" s="3" t="inlineStr">
        <is>
          <t>中交二航局一公司</t>
        </is>
      </c>
      <c r="E71" s="3" t="inlineStr">
        <is>
          <t>民航工程</t>
        </is>
      </c>
      <c r="F71" s="3" t="inlineStr">
        <is>
          <t>Ⅲ</t>
        </is>
      </c>
      <c r="G71" s="3" t="inlineStr"/>
      <c r="H71" s="3" t="inlineStr">
        <is>
          <t>2026-02-25</t>
        </is>
      </c>
    </row>
    <row r="72">
      <c r="A72" s="3" t="inlineStr">
        <is>
          <t>阿联酋</t>
        </is>
      </c>
      <c r="B72" s="3" t="inlineStr">
        <is>
          <t>阿联酋迪拜马克图姆国际机场地下结构工程项目</t>
        </is>
      </c>
      <c r="C72" s="3" t="inlineStr">
        <is>
          <t>Method Statement for On-site Temporary Offices (Package 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for Green Batch Plant Erection, Installation and Commissioning（03）</t>
        </is>
      </c>
      <c r="D73" s="3" t="inlineStr">
        <is>
          <t>中交二航局一公司</t>
        </is>
      </c>
      <c r="E73" s="3" t="inlineStr">
        <is>
          <t>民航工程</t>
        </is>
      </c>
      <c r="F73" s="3" t="inlineStr">
        <is>
          <t>Ⅲ</t>
        </is>
      </c>
      <c r="G73" s="3" t="inlineStr"/>
      <c r="H73" s="3" t="inlineStr">
        <is>
          <t>2026-03-05</t>
        </is>
      </c>
    </row>
    <row r="74">
      <c r="A74" s="3" t="inlineStr">
        <is>
          <t>阿联酋</t>
        </is>
      </c>
      <c r="B74" s="3" t="inlineStr">
        <is>
          <t>阿联酋迪拜马克图姆国际机场地下结构工程项目</t>
        </is>
      </c>
      <c r="C74" s="3" t="inlineStr">
        <is>
          <t>METHOD STATEMENT of Laser Scan for AMIA SUBSTRUCTURE Package 03</t>
        </is>
      </c>
      <c r="D74" s="3" t="inlineStr">
        <is>
          <t>中交二航局一公司</t>
        </is>
      </c>
      <c r="E74" s="3" t="inlineStr">
        <is>
          <t>民航工程</t>
        </is>
      </c>
      <c r="F74" s="3" t="inlineStr">
        <is>
          <t>Ⅲ</t>
        </is>
      </c>
      <c r="G74" s="3" t="inlineStr"/>
      <c r="H74" s="3" t="inlineStr">
        <is>
          <t>2026-02-20</t>
        </is>
      </c>
    </row>
    <row r="75">
      <c r="A75" s="3" t="inlineStr">
        <is>
          <t>阿联酋</t>
        </is>
      </c>
      <c r="B75" s="3" t="inlineStr">
        <is>
          <t>阿联酋迪拜马克图姆国际机场地下结构工程项目</t>
        </is>
      </c>
      <c r="C75" s="3" t="inlineStr">
        <is>
          <t>Method Statement of Substructure Waterproofing Fully Bonded System（03）</t>
        </is>
      </c>
      <c r="D75" s="3" t="inlineStr">
        <is>
          <t>中交二航局一公司</t>
        </is>
      </c>
      <c r="E75" s="3" t="inlineStr">
        <is>
          <t>民航工程</t>
        </is>
      </c>
      <c r="F75" s="3" t="inlineStr">
        <is>
          <t>Ⅲ</t>
        </is>
      </c>
      <c r="G75" s="3" t="inlineStr"/>
      <c r="H75" s="3" t="inlineStr">
        <is>
          <t>2026-02-20</t>
        </is>
      </c>
    </row>
    <row r="76">
      <c r="A76" s="3" t="inlineStr">
        <is>
          <t>阿联酋</t>
        </is>
      </c>
      <c r="B76" s="3" t="inlineStr">
        <is>
          <t>阿联酋迪拜马克图姆国际机场地下结构工程项目</t>
        </is>
      </c>
      <c r="C76" s="3" t="inlineStr">
        <is>
          <t>Method Statement for Structure Monitoring Works.（03）</t>
        </is>
      </c>
      <c r="D76" s="3" t="inlineStr">
        <is>
          <t>中交二航局一公司</t>
        </is>
      </c>
      <c r="E76" s="3" t="inlineStr">
        <is>
          <t>民航工程</t>
        </is>
      </c>
      <c r="F76" s="3" t="inlineStr">
        <is>
          <t>Ⅲ</t>
        </is>
      </c>
      <c r="G76" s="3" t="inlineStr"/>
      <c r="H76" s="3" t="inlineStr">
        <is>
          <t>2026-02-25</t>
        </is>
      </c>
    </row>
    <row r="77">
      <c r="A77" s="3" t="inlineStr">
        <is>
          <t>阿联酋</t>
        </is>
      </c>
      <c r="B77" s="3" t="inlineStr">
        <is>
          <t>阿联酋迪拜马克图姆国际机场地下结构工程项目</t>
        </is>
      </c>
      <c r="C77" s="3" t="inlineStr">
        <is>
          <t>Method Statement of Mass Concrete – Temperature Monitoring（2.3.4）</t>
        </is>
      </c>
      <c r="D77" s="3" t="inlineStr">
        <is>
          <t>中交二航局一公司</t>
        </is>
      </c>
      <c r="E77" s="3" t="inlineStr">
        <is>
          <t>民航工程</t>
        </is>
      </c>
      <c r="F77" s="3" t="inlineStr">
        <is>
          <t>Ⅲ</t>
        </is>
      </c>
      <c r="G77" s="3" t="inlineStr"/>
      <c r="H77" s="3" t="inlineStr">
        <is>
          <t>2026-02-25</t>
        </is>
      </c>
    </row>
    <row r="78">
      <c r="A78" s="3" t="inlineStr">
        <is>
          <t>阿联酋</t>
        </is>
      </c>
      <c r="B78" s="3" t="inlineStr">
        <is>
          <t>阿联酋阿布扎比哈里发港EGA泊位翻新项目</t>
        </is>
      </c>
      <c r="C78" s="3" t="inlineStr">
        <is>
          <t>胸墙拆除专项施工方案</t>
        </is>
      </c>
      <c r="D78" s="3" t="inlineStr">
        <is>
          <t>中交一航局三公司（2包）</t>
        </is>
      </c>
      <c r="E78" s="3" t="inlineStr">
        <is>
          <t>水运工程</t>
        </is>
      </c>
      <c r="F78" s="3" t="inlineStr">
        <is>
          <t>Ⅲ</t>
        </is>
      </c>
      <c r="G78" s="3" t="inlineStr">
        <is>
          <t>拆除、爆破工程</t>
        </is>
      </c>
      <c r="H78" s="3" t="inlineStr">
        <is>
          <t>2026-04-10</t>
        </is>
      </c>
    </row>
    <row r="79">
      <c r="A79" s="3" t="inlineStr">
        <is>
          <t>阿联酋</t>
        </is>
      </c>
      <c r="B79" s="3" t="inlineStr">
        <is>
          <t>阿联酋阿布扎比哈里发港EGA泊位翻新项目</t>
        </is>
      </c>
      <c r="C79" s="3" t="inlineStr">
        <is>
          <t>胸墙新建施工方案</t>
        </is>
      </c>
      <c r="D79" s="3" t="inlineStr">
        <is>
          <t>中交一航局三公司（2包）</t>
        </is>
      </c>
      <c r="E79" s="3" t="inlineStr">
        <is>
          <t>水运工程</t>
        </is>
      </c>
      <c r="F79" s="3" t="inlineStr">
        <is>
          <t>Ⅲ</t>
        </is>
      </c>
      <c r="G79" s="3" t="inlineStr">
        <is>
          <t>大体积混凝土结构，涉及临水作业；需配合业主单位分阶段施工。</t>
        </is>
      </c>
      <c r="H79" s="3" t="inlineStr">
        <is>
          <t>2026-06-04</t>
        </is>
      </c>
    </row>
    <row r="80">
      <c r="A80" s="3" t="inlineStr">
        <is>
          <t>阿联酋</t>
        </is>
      </c>
      <c r="B80" s="3" t="inlineStr">
        <is>
          <t>阿联酋阿布扎比哈里发港EGA泊位翻新项目</t>
        </is>
      </c>
      <c r="C80" s="3" t="inlineStr">
        <is>
          <t>附属设施安装施工方案</t>
        </is>
      </c>
      <c r="D80" s="3" t="inlineStr">
        <is>
          <t>中交一航局三公司（2包）</t>
        </is>
      </c>
      <c r="E80" s="3" t="inlineStr">
        <is>
          <t>水运工程</t>
        </is>
      </c>
      <c r="F80" s="3" t="inlineStr">
        <is>
          <t>Ⅲ</t>
        </is>
      </c>
      <c r="G80" s="3" t="inlineStr">
        <is>
          <t>涉及护舷、系船柱、系泊环、爬梯等，采用起重设备吊装，人工辅助安装。</t>
        </is>
      </c>
      <c r="H80" s="3" t="inlineStr">
        <is>
          <t>2026-09-02</t>
        </is>
      </c>
    </row>
    <row r="81">
      <c r="A81" s="3" t="inlineStr">
        <is>
          <t>阿联酋</t>
        </is>
      </c>
      <c r="B81" s="3" t="inlineStr">
        <is>
          <t>阿联酋阿布扎比哈里发港EGA泊位翻新项目</t>
        </is>
      </c>
      <c r="C81" s="3" t="inlineStr">
        <is>
          <t>后轨道梁施工方案</t>
        </is>
      </c>
      <c r="D81" s="3" t="inlineStr">
        <is>
          <t>中交一航局三公司（2包）</t>
        </is>
      </c>
      <c r="E81" s="3" t="inlineStr">
        <is>
          <t>水运工程</t>
        </is>
      </c>
      <c r="F81" s="3" t="inlineStr">
        <is>
          <t>Ⅲ</t>
        </is>
      </c>
      <c r="G81" s="3" t="inlineStr">
        <is>
          <t>钢筋混凝土结构，预埋件、轨道安装精度要求高。</t>
        </is>
      </c>
      <c r="H81" s="3" t="inlineStr">
        <is>
          <t>2026-08-14</t>
        </is>
      </c>
    </row>
    <row r="82">
      <c r="A82" s="3" t="inlineStr">
        <is>
          <t>阿联酋</t>
        </is>
      </c>
      <c r="B82" s="3" t="inlineStr">
        <is>
          <t>阿联酋阿布扎比哈里发港EGA泊位翻新项目</t>
        </is>
      </c>
      <c r="C82" s="3" t="inlineStr">
        <is>
          <t>管网工程施工方案</t>
        </is>
      </c>
      <c r="D82" s="3" t="inlineStr">
        <is>
          <t>中交一航局三公司（2包）</t>
        </is>
      </c>
      <c r="E82" s="3" t="inlineStr">
        <is>
          <t>水运工程</t>
        </is>
      </c>
      <c r="F82" s="3" t="inlineStr">
        <is>
          <t>Ⅲ</t>
        </is>
      </c>
      <c r="G82" s="3" t="inlineStr">
        <is>
          <t>涉及雨水、弱电、消防等管线，交叉作业。</t>
        </is>
      </c>
      <c r="H82" s="3" t="inlineStr">
        <is>
          <t>2026-08-31</t>
        </is>
      </c>
    </row>
    <row r="83">
      <c r="A83" s="3" t="inlineStr">
        <is>
          <t>阿联酋</t>
        </is>
      </c>
      <c r="B83" s="3" t="inlineStr">
        <is>
          <t>阿联酋阿布扎比哈里发港EGA泊位翻新项目</t>
        </is>
      </c>
      <c r="C83" s="3" t="inlineStr">
        <is>
          <t>灌注桩专项施工方案</t>
        </is>
      </c>
      <c r="D83" s="3" t="inlineStr">
        <is>
          <t>中交一航局三公司（2包）</t>
        </is>
      </c>
      <c r="E83" s="3" t="inlineStr">
        <is>
          <t>水运工程</t>
        </is>
      </c>
      <c r="F83" s="3" t="inlineStr">
        <is>
          <t>Ⅲ</t>
        </is>
      </c>
      <c r="G83" s="3" t="inlineStr">
        <is>
          <t>桩径1.0m，桩长24.1m，共计57根，采用旋挖钻机进行成孔。</t>
        </is>
      </c>
      <c r="H83" s="3" t="inlineStr">
        <is>
          <t>2026-06-29</t>
        </is>
      </c>
    </row>
    <row r="84">
      <c r="A84" s="3" t="inlineStr">
        <is>
          <t>阿联酋</t>
        </is>
      </c>
      <c r="B84" s="3" t="inlineStr">
        <is>
          <t>阿联酋阿布扎比哈里发港EGA泊位翻新项目</t>
        </is>
      </c>
      <c r="C84" s="3" t="inlineStr">
        <is>
          <t>土方回填及路面恢复施工方案</t>
        </is>
      </c>
      <c r="D84" s="3" t="inlineStr">
        <is>
          <t>中交一航局三公司（2包）</t>
        </is>
      </c>
      <c r="E84" s="3" t="inlineStr">
        <is>
          <t>水运工程</t>
        </is>
      </c>
      <c r="F84" s="3" t="inlineStr">
        <is>
          <t>Ⅲ</t>
        </is>
      </c>
      <c r="G84" s="3" t="inlineStr">
        <is>
          <t>涉及胸墙后方回填，路面结构层及联锁块恢复施工。</t>
        </is>
      </c>
      <c r="H84" s="3" t="inlineStr">
        <is>
          <t>2026-09-21</t>
        </is>
      </c>
    </row>
    <row r="85">
      <c r="A85" s="3" t="inlineStr">
        <is>
          <t>阿联酋</t>
        </is>
      </c>
      <c r="B85" s="3" t="inlineStr">
        <is>
          <t>阿联酋阿布扎比哈里发港EGA泊位翻新项目</t>
        </is>
      </c>
      <c r="C85" s="3" t="inlineStr">
        <is>
          <t>疏浚扫浅施工方案</t>
        </is>
      </c>
      <c r="D85" s="3" t="inlineStr">
        <is>
          <t>中交一航局三公司（2包）</t>
        </is>
      </c>
      <c r="E85" s="3" t="inlineStr">
        <is>
          <t>水运工程</t>
        </is>
      </c>
      <c r="F85" s="3" t="inlineStr">
        <is>
          <t>Ⅲ</t>
        </is>
      </c>
      <c r="G85" s="3" t="inlineStr">
        <is>
          <t>采用伸缩臂挖掘机配抓斗进行陆上疏浚扫浅施工，临边作业。</t>
        </is>
      </c>
      <c r="H85" s="3" t="inlineStr">
        <is>
          <t>2026-10-03</t>
        </is>
      </c>
    </row>
    <row r="86">
      <c r="A86" s="3" t="inlineStr">
        <is>
          <t>沙特</t>
        </is>
      </c>
      <c r="B86" s="3" t="inlineStr">
        <is>
          <t>沙特吉赞基础下游工业城3区1巷独栋别墅一期项目</t>
        </is>
      </c>
      <c r="C86" s="3" t="inlineStr">
        <is>
          <t>别墅主体结构安装专项施工方案</t>
        </is>
      </c>
      <c r="D86" s="3" t="inlineStr">
        <is>
          <t>中交四航局二公司</t>
        </is>
      </c>
      <c r="E86" s="3" t="inlineStr">
        <is>
          <t>房屋建设和市政基础设施工程</t>
        </is>
      </c>
      <c r="F86" s="3" t="inlineStr">
        <is>
          <t>Ⅲ</t>
        </is>
      </c>
      <c r="G86" s="3" t="inlineStr">
        <is>
          <t>装配式结构吊装</t>
        </is>
      </c>
      <c r="H86" s="3" t="inlineStr">
        <is>
          <t>2026-04-01</t>
        </is>
      </c>
    </row>
    <row r="87">
      <c r="A87" s="3" t="inlineStr">
        <is>
          <t>阿联酋</t>
        </is>
      </c>
      <c r="B87" s="3" t="inlineStr">
        <is>
          <t>阿布扎比马斯努阿岛水工项目</t>
        </is>
      </c>
      <c r="C87" s="3" t="inlineStr">
        <is>
          <t>码头施工方案</t>
        </is>
      </c>
      <c r="D87" s="3" t="inlineStr">
        <is>
          <t>中交一航局三公司</t>
        </is>
      </c>
      <c r="E87" s="3" t="inlineStr">
        <is>
          <t>港航工程</t>
        </is>
      </c>
      <c r="F87" s="3" t="inlineStr">
        <is>
          <t>Ⅲ</t>
        </is>
      </c>
      <c r="G87" s="3" t="inlineStr">
        <is>
          <t>方块吊装</t>
        </is>
      </c>
      <c r="H87" s="3" t="inlineStr">
        <is>
          <t>2026-04-15</t>
        </is>
      </c>
    </row>
    <row r="88">
      <c r="A88" s="3" t="inlineStr">
        <is>
          <t>阿联酋</t>
        </is>
      </c>
      <c r="B88" s="3" t="inlineStr">
        <is>
          <t>阿布扎比马斯努阿岛水工项目</t>
        </is>
      </c>
      <c r="C88" s="3" t="inlineStr">
        <is>
          <t>开挖及回填施工方案</t>
        </is>
      </c>
      <c r="D88" s="3" t="inlineStr">
        <is>
          <t>中交一航局三公司</t>
        </is>
      </c>
      <c r="E88" s="3" t="inlineStr">
        <is>
          <t>港航工程</t>
        </is>
      </c>
      <c r="F88" s="3" t="inlineStr">
        <is>
          <t>Ⅲ</t>
        </is>
      </c>
      <c r="G88" s="3" t="inlineStr">
        <is>
          <t>不涉及基坑开挖，仅为场地内土方平整施工</t>
        </is>
      </c>
      <c r="H88" s="3" t="inlineStr">
        <is>
          <t>2026-11-15</t>
        </is>
      </c>
    </row>
    <row r="89">
      <c r="A89" s="3" t="inlineStr">
        <is>
          <t>阿联酋</t>
        </is>
      </c>
      <c r="B89" s="3" t="inlineStr">
        <is>
          <t>阿布扎比马斯努阿岛水工项目</t>
        </is>
      </c>
      <c r="C89" s="3" t="inlineStr">
        <is>
          <t>护岸及丁坝施工方案</t>
        </is>
      </c>
      <c r="D89" s="3" t="inlineStr">
        <is>
          <t>中交一航局三公司</t>
        </is>
      </c>
      <c r="E89" s="3" t="inlineStr">
        <is>
          <t>港航工程</t>
        </is>
      </c>
      <c r="F89" s="3" t="inlineStr">
        <is>
          <t>Ⅲ</t>
        </is>
      </c>
      <c r="G89" s="3" t="inlineStr"/>
      <c r="H89" s="3" t="inlineStr">
        <is>
          <t>2026-12-10</t>
        </is>
      </c>
    </row>
    <row r="90">
      <c r="A90" s="3" t="inlineStr">
        <is>
          <t>阿联酋</t>
        </is>
      </c>
      <c r="B90" s="3" t="inlineStr">
        <is>
          <t>阿布扎比马斯努阿岛水工项目</t>
        </is>
      </c>
      <c r="C90" s="3" t="inlineStr">
        <is>
          <t>海滩沙摊铺施工方案</t>
        </is>
      </c>
      <c r="D90" s="3" t="inlineStr">
        <is>
          <t>中交一航局三公司</t>
        </is>
      </c>
      <c r="E90" s="3" t="inlineStr">
        <is>
          <t>港航工程</t>
        </is>
      </c>
      <c r="F90" s="3" t="inlineStr">
        <is>
          <t>Ⅲ</t>
        </is>
      </c>
      <c r="G90" s="3" t="inlineStr"/>
      <c r="H90" s="3" t="inlineStr">
        <is>
          <t>2026-04-15</t>
        </is>
      </c>
    </row>
    <row r="91">
      <c r="A91" s="3" t="inlineStr">
        <is>
          <t>阿联酋</t>
        </is>
      </c>
      <c r="B91" s="3" t="inlineStr">
        <is>
          <t>阿布扎比马斯努阿岛水工项目</t>
        </is>
      </c>
      <c r="C91" s="3" t="inlineStr">
        <is>
          <t>疏浚施工方案</t>
        </is>
      </c>
      <c r="D91" s="3" t="inlineStr">
        <is>
          <t>中交一航局三公司</t>
        </is>
      </c>
      <c r="E91" s="3" t="inlineStr">
        <is>
          <t>港航工程</t>
        </is>
      </c>
      <c r="F91" s="3" t="inlineStr">
        <is>
          <t>Ⅲ</t>
        </is>
      </c>
      <c r="G91" s="3" t="inlineStr"/>
      <c r="H91" s="3" t="inlineStr">
        <is>
          <t>2026-02-01</t>
        </is>
      </c>
    </row>
    <row r="92">
      <c r="A92" s="3" t="inlineStr">
        <is>
          <t>阿联酋</t>
        </is>
      </c>
      <c r="B92" s="3" t="inlineStr">
        <is>
          <t>阿联酋阿布扎比西部三岛水工项目</t>
        </is>
      </c>
      <c r="C92" s="3" t="inlineStr">
        <is>
          <t>MEP施工方案</t>
        </is>
      </c>
      <c r="D92" s="3" t="inlineStr">
        <is>
          <t>中交一航局三公司</t>
        </is>
      </c>
      <c r="E92" s="3" t="inlineStr">
        <is>
          <t>港航工程</t>
        </is>
      </c>
      <c r="F92" s="3" t="inlineStr">
        <is>
          <t>Ⅲ</t>
        </is>
      </c>
      <c r="G92" s="3" t="inlineStr">
        <is>
          <t>/</t>
        </is>
      </c>
      <c r="H92" s="3" t="inlineStr">
        <is>
          <t>2026-03-20</t>
        </is>
      </c>
    </row>
    <row r="93">
      <c r="A93" s="3" t="inlineStr">
        <is>
          <t>阿联酋</t>
        </is>
      </c>
      <c r="B93" s="3" t="inlineStr">
        <is>
          <t>阿联酋阿布扎比西部三岛水工项目</t>
        </is>
      </c>
      <c r="C93" s="3" t="inlineStr">
        <is>
          <t>疏浚施工方案</t>
        </is>
      </c>
      <c r="D93" s="3" t="inlineStr">
        <is>
          <t>中交一航局三公司</t>
        </is>
      </c>
      <c r="E93" s="3" t="inlineStr">
        <is>
          <t>港航工程</t>
        </is>
      </c>
      <c r="F93" s="3" t="inlineStr">
        <is>
          <t>Ⅲ</t>
        </is>
      </c>
      <c r="G93" s="3" t="inlineStr">
        <is>
          <t>长臂挖机+方驳疏浚</t>
        </is>
      </c>
      <c r="H93" s="3" t="inlineStr">
        <is>
          <t>2026-04-01</t>
        </is>
      </c>
    </row>
    <row r="94">
      <c r="A94" s="3" t="inlineStr">
        <is>
          <t>阿联酋</t>
        </is>
      </c>
      <c r="B94" s="3" t="inlineStr">
        <is>
          <t>阿联酋沙迦卡尔巴摩托艇码头项目</t>
        </is>
      </c>
      <c r="C94" s="3" t="inlineStr">
        <is>
          <t>码头施工方案</t>
        </is>
      </c>
      <c r="D94" s="3" t="inlineStr">
        <is>
          <t>中交一航局三公司</t>
        </is>
      </c>
      <c r="E94" s="3" t="inlineStr">
        <is>
          <t>码头施工</t>
        </is>
      </c>
      <c r="F94" s="3" t="inlineStr">
        <is>
          <t>Ⅲ</t>
        </is>
      </c>
      <c r="G94" s="3" t="inlineStr">
        <is>
          <t>涉及水上作业，形式多样</t>
        </is>
      </c>
      <c r="H94" s="3" t="inlineStr">
        <is>
          <t>2026-07-25</t>
        </is>
      </c>
    </row>
    <row r="95">
      <c r="A95" s="3" t="inlineStr">
        <is>
          <t>阿联酋</t>
        </is>
      </c>
      <c r="B95" s="3" t="inlineStr">
        <is>
          <t>阿联酋沙迦卡尔巴摩托艇码头项目</t>
        </is>
      </c>
      <c r="C95" s="3" t="inlineStr">
        <is>
          <t>上部胸墙施工方案</t>
        </is>
      </c>
      <c r="D95" s="3" t="inlineStr">
        <is>
          <t>中交一航局三公司</t>
        </is>
      </c>
      <c r="E95" s="3" t="inlineStr">
        <is>
          <t>胸墙施工</t>
        </is>
      </c>
      <c r="F95" s="3" t="inlineStr">
        <is>
          <t>Ⅲ</t>
        </is>
      </c>
      <c r="G95" s="3" t="inlineStr">
        <is>
          <t>水文条件依赖性强，受潮汐水流影响</t>
        </is>
      </c>
      <c r="H95" s="3" t="inlineStr">
        <is>
          <t>2026-09-15</t>
        </is>
      </c>
    </row>
    <row r="96">
      <c r="A96" s="3" t="inlineStr">
        <is>
          <t>阿联酋</t>
        </is>
      </c>
      <c r="B96" s="3" t="inlineStr">
        <is>
          <t>阿联酋沙迦卡尔巴摩托艇码头项目</t>
        </is>
      </c>
      <c r="C96" s="3" t="inlineStr">
        <is>
          <t>新建防波堤施工方案</t>
        </is>
      </c>
      <c r="D96" s="3" t="inlineStr">
        <is>
          <t>中交一航局三公司</t>
        </is>
      </c>
      <c r="E96" s="3" t="inlineStr">
        <is>
          <t>防波堤工程</t>
        </is>
      </c>
      <c r="F96" s="3" t="inlineStr">
        <is>
          <t>Ⅲ</t>
        </is>
      </c>
      <c r="G96" s="3" t="inlineStr">
        <is>
          <t>结构耐久与稳定性要求高</t>
        </is>
      </c>
      <c r="H96" s="3" t="inlineStr">
        <is>
          <t>2026-03-15</t>
        </is>
      </c>
    </row>
    <row r="97">
      <c r="A97" s="3" t="inlineStr">
        <is>
          <t>阿联酋</t>
        </is>
      </c>
      <c r="B97" s="3" t="inlineStr">
        <is>
          <t>阿联酋沙迦卡尔巴摩托艇码头项目</t>
        </is>
      </c>
      <c r="C97" s="3" t="inlineStr">
        <is>
          <t>道路及配套MEP施工方案</t>
        </is>
      </c>
      <c r="D97" s="3" t="inlineStr">
        <is>
          <t>中交一航局三公司</t>
        </is>
      </c>
      <c r="E97" s="3" t="inlineStr">
        <is>
          <t>道路及MEP工程</t>
        </is>
      </c>
      <c r="F97" s="3" t="inlineStr">
        <is>
          <t>Ⅲ</t>
        </is>
      </c>
      <c r="G97" s="3" t="inlineStr">
        <is>
          <t>线性分布与界面交错、具有高度的系统性和集成性</t>
        </is>
      </c>
      <c r="H97" s="3" t="inlineStr">
        <is>
          <t>2026-10-15</t>
        </is>
      </c>
    </row>
    <row r="98">
      <c r="A98" s="3" t="inlineStr">
        <is>
          <t>阿联酋</t>
        </is>
      </c>
      <c r="B98" s="3" t="inlineStr">
        <is>
          <t>阿联酋沙迦卡尔巴摩托艇码头项目</t>
        </is>
      </c>
      <c r="C98" s="3" t="inlineStr">
        <is>
          <t>附属设施施工方案</t>
        </is>
      </c>
      <c r="D98" s="3" t="inlineStr">
        <is>
          <t>中交一航局三公司</t>
        </is>
      </c>
      <c r="E98" s="3" t="inlineStr">
        <is>
          <t>码头附属设施工程</t>
        </is>
      </c>
      <c r="F98" s="3" t="inlineStr">
        <is>
          <t>Ⅲ</t>
        </is>
      </c>
      <c r="G98" s="3" t="inlineStr">
        <is>
          <t>精度控制及可靠性要求高</t>
        </is>
      </c>
      <c r="H98" s="3" t="inlineStr">
        <is>
          <t>2026-09-15</t>
        </is>
      </c>
    </row>
    <row r="99">
      <c r="A99" s="3" t="inlineStr">
        <is>
          <t>阿联酋</t>
        </is>
      </c>
      <c r="B99" s="3" t="inlineStr">
        <is>
          <t>阿联酋沙迦卡尔巴摩托艇码头项目</t>
        </is>
      </c>
      <c r="C99" s="3" t="inlineStr">
        <is>
          <t>排水口改造施工方案</t>
        </is>
      </c>
      <c r="D99" s="3" t="inlineStr">
        <is>
          <t>中交一航局三公司</t>
        </is>
      </c>
      <c r="E99" s="3" t="inlineStr">
        <is>
          <t>排水工程</t>
        </is>
      </c>
      <c r="F99" s="3" t="inlineStr">
        <is>
          <t>Ⅲ</t>
        </is>
      </c>
      <c r="G99" s="3" t="inlineStr">
        <is>
          <t>施工围堰与导排水难度大</t>
        </is>
      </c>
      <c r="H99" s="3" t="inlineStr">
        <is>
          <t>2026-10-15</t>
        </is>
      </c>
    </row>
  </sheetData>
  <autoFilter ref="A3:H99"/>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14" customWidth="1" min="1" max="1"/>
    <col width="10" customWidth="1" min="2" max="2"/>
  </cols>
  <sheetData>
    <row r="1">
      <c r="A1" s="1" t="inlineStr">
        <is>
          <t>OA年度认定（≥2026开工·COUNTIF公式）</t>
        </is>
      </c>
    </row>
    <row r="3">
      <c r="A3" s="2" t="inlineStr">
        <is>
          <t>分类</t>
        </is>
      </c>
      <c r="B3" s="2" t="inlineStr">
        <is>
          <t>方案数</t>
        </is>
      </c>
    </row>
    <row r="4">
      <c r="A4" s="3" t="inlineStr">
        <is>
          <t>一般类</t>
        </is>
      </c>
      <c r="B4" s="5">
        <f>COUNTIF('有效≥2026'!$K$4:$K$200,"否")</f>
        <v/>
      </c>
    </row>
    <row r="5">
      <c r="A5" s="3" t="inlineStr">
        <is>
          <t>超规类</t>
        </is>
      </c>
      <c r="B5" s="5">
        <f>COUNTIF('有效≥2026'!$K$4:$K$200,"是")</f>
        <v/>
      </c>
    </row>
    <row r="6">
      <c r="A6" s="6" t="inlineStr">
        <is>
          <t>合计</t>
        </is>
      </c>
      <c r="B6" s="6">
        <f>B4+B5</f>
        <v/>
      </c>
    </row>
  </sheetData>
  <mergeCells count="1">
    <mergeCell ref="A1:B1"/>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B7"/>
  <sheetViews>
    <sheetView workbookViewId="0">
      <selection activeCell="A1" sqref="A1"/>
    </sheetView>
  </sheetViews>
  <sheetFormatPr baseColWidth="8" defaultRowHeight="15"/>
  <cols>
    <col width="30" customWidth="1" min="1" max="1"/>
    <col width="12" customWidth="1" min="2" max="2"/>
  </cols>
  <sheetData>
    <row r="1">
      <c r="A1" s="1" t="inlineStr">
        <is>
          <t>OA国别分布（COUNTIF公式）</t>
        </is>
      </c>
    </row>
    <row r="3">
      <c r="A3" s="2" t="inlineStr">
        <is>
          <t>国别</t>
        </is>
      </c>
      <c r="B3" s="2" t="inlineStr">
        <is>
          <t>方案数</t>
        </is>
      </c>
    </row>
    <row r="4">
      <c r="A4" s="3" t="inlineStr">
        <is>
          <t>阿拉伯联合酋长国</t>
        </is>
      </c>
      <c r="B4" s="5">
        <f>COUNTIF('有效≥2026'!$C$4:$C$200,"阿拉伯联合酋长国")</f>
        <v/>
      </c>
    </row>
    <row r="5">
      <c r="A5" s="3" t="inlineStr">
        <is>
          <t>沙特阿拉伯</t>
        </is>
      </c>
      <c r="B5" s="5">
        <f>COUNTIF('有效≥2026'!$C$4:$C$200,"沙特阿拉伯")</f>
        <v/>
      </c>
    </row>
    <row r="6">
      <c r="A6" s="3" t="inlineStr">
        <is>
          <t>卡塔尔</t>
        </is>
      </c>
      <c r="B6" s="5">
        <f>COUNTIF('有效≥2026'!$C$4:$C$200,"卡塔尔")</f>
        <v/>
      </c>
    </row>
    <row r="7">
      <c r="A7" s="6" t="inlineStr">
        <is>
          <t>合计</t>
        </is>
      </c>
      <c r="B7" s="6">
        <f>SUM(B4:B6)</f>
        <v/>
      </c>
    </row>
  </sheetData>
  <mergeCells count="1">
    <mergeCell ref="A1:B1"/>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cols>
    <col width="18" customWidth="1" min="1" max="1"/>
    <col width="10" customWidth="1" min="2" max="2"/>
    <col width="35" customWidth="1" min="3" max="3"/>
  </cols>
  <sheetData>
    <row r="1">
      <c r="A1" s="1" t="inlineStr">
        <is>
          <t>OA审批进度 &amp; 预警（COUNTIF公式）</t>
        </is>
      </c>
    </row>
    <row r="3">
      <c r="A3" s="2" t="inlineStr">
        <is>
          <t>指标</t>
        </is>
      </c>
      <c r="B3" s="2" t="inlineStr">
        <is>
          <t>数值</t>
        </is>
      </c>
      <c r="C3" s="2" t="inlineStr">
        <is>
          <t>备注</t>
        </is>
      </c>
    </row>
    <row r="4">
      <c r="A4" s="3" t="inlineStr">
        <is>
          <t>方案总数</t>
        </is>
      </c>
      <c r="B4" s="5">
        <f>COUNTA('有效≥2026'!A4:A200)</f>
        <v/>
      </c>
      <c r="C4" s="7" t="inlineStr">
        <is>
          <t>≥2026年开工</t>
        </is>
      </c>
    </row>
    <row r="5">
      <c r="A5" s="3" t="inlineStr">
        <is>
          <t>已完成审批</t>
        </is>
      </c>
      <c r="B5" s="5">
        <f>COUNTIF('有效≥2026'!Z4:Z200,TRUE)</f>
        <v/>
      </c>
      <c r="C5" s="7" t="inlineStr">
        <is>
          <t>含"已完成"状态</t>
        </is>
      </c>
    </row>
    <row r="6">
      <c r="A6" s="3" t="inlineStr">
        <is>
          <t>未完成审批</t>
        </is>
      </c>
      <c r="B6" s="5">
        <f>COUNTIF('有效≥2026'!Z4:Z200,FALSE)</f>
        <v/>
      </c>
      <c r="C6" s="7" t="inlineStr">
        <is>
          <t>审批中+未审批</t>
        </is>
      </c>
    </row>
    <row r="7">
      <c r="A7" s="3" t="inlineStr">
        <is>
          <t>🟠 橙色预警</t>
        </is>
      </c>
      <c r="B7" s="5">
        <f>COUNTIF('有效≥2026'!AD4:AD200,"orange")</f>
        <v/>
      </c>
      <c r="C7" s="7" t="inlineStr">
        <is>
          <t>距开工≤30天</t>
        </is>
      </c>
    </row>
    <row r="8">
      <c r="A8" s="3" t="inlineStr">
        <is>
          <t>🟡 黄色预警</t>
        </is>
      </c>
      <c r="B8" s="5">
        <f>COUNTIF('有效≥2026'!AD4:AD200,"yellow")</f>
        <v/>
      </c>
      <c r="C8" s="7" t="inlineStr">
        <is>
          <t>距开工≤45天</t>
        </is>
      </c>
    </row>
    <row r="9">
      <c r="A9" s="3" t="inlineStr">
        <is>
          <t>预警合计</t>
        </is>
      </c>
      <c r="B9" s="5">
        <f>B7+B8</f>
        <v/>
      </c>
      <c r="C9" s="7" t="inlineStr">
        <is>
          <t>橙色+黄色</t>
        </is>
      </c>
    </row>
  </sheetData>
  <mergeCells count="1">
    <mergeCell ref="A1:C1"/>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14" customWidth="1" min="1" max="1"/>
    <col width="10" customWidth="1" min="2" max="2"/>
  </cols>
  <sheetData>
    <row r="1">
      <c r="A1" s="1" t="inlineStr">
        <is>
          <t>认定危大方案分类（COUNTIF公式）</t>
        </is>
      </c>
    </row>
    <row r="3">
      <c r="A3" s="2" t="inlineStr">
        <is>
          <t>分类</t>
        </is>
      </c>
      <c r="B3" s="2" t="inlineStr">
        <is>
          <t>方案数</t>
        </is>
      </c>
    </row>
    <row r="4">
      <c r="A4" s="3" t="inlineStr">
        <is>
          <t>一般类</t>
        </is>
      </c>
      <c r="B4" s="5">
        <f>COUNTIF('认定数据'!$H$4:$H$200,"否")</f>
        <v/>
      </c>
    </row>
    <row r="5">
      <c r="A5" s="3" t="inlineStr">
        <is>
          <t>超规类</t>
        </is>
      </c>
      <c r="B5" s="5">
        <f>COUNTIF('认定数据'!$H$4:$H$200,"是")</f>
        <v/>
      </c>
    </row>
    <row r="6">
      <c r="A6" s="6" t="inlineStr">
        <is>
          <t>合计</t>
        </is>
      </c>
      <c r="B6" s="6">
        <f>B4+B5</f>
        <v/>
      </c>
    </row>
  </sheetData>
  <mergeCells count="1">
    <mergeCell ref="A1: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2026-06-08T20:36:38Z</dcterms:created>
  <dcterms:modified xmlns:dcterms="http://purl.org/dc/terms/" xmlns:xsi="http://www.w3.org/2001/XMLSchema-instance" xsi:type="dcterms:W3CDTF">2026-06-08T20:36:38Z</dcterms:modified>
</cp:coreProperties>
</file>