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公式-认定vsOA" sheetId="4" state="visible" r:id="rId4"/>
    <sheet xmlns:r="http://schemas.openxmlformats.org/officeDocument/2006/relationships" name="认定技术方案" sheetId="5" state="visible" r:id="rId5"/>
    <sheet xmlns:r="http://schemas.openxmlformats.org/officeDocument/2006/relationships" name="公式-年度认定" sheetId="6" state="visible" r:id="rId6"/>
    <sheet xmlns:r="http://schemas.openxmlformats.org/officeDocument/2006/relationships" name="公式-国别分布" sheetId="7" state="visible" r:id="rId7"/>
    <sheet xmlns:r="http://schemas.openxmlformats.org/officeDocument/2006/relationships" name="公式-审批进度" sheetId="8" state="visible" r:id="rId8"/>
    <sheet xmlns:r="http://schemas.openxmlformats.org/officeDocument/2006/relationships" name="公式-预警明细" sheetId="9" state="visible" r:id="rId9"/>
    <sheet xmlns:r="http://schemas.openxmlformats.org/officeDocument/2006/relationships" name="公式-认定分类" sheetId="10" state="visible" r:id="rId10"/>
    <sheet xmlns:r="http://schemas.openxmlformats.org/officeDocument/2006/relationships" name="公式-技术方案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'公式-认定vsOA'!$A$3:$G$23</definedName>
    <definedName name="_xlnm._FilterDatabase" localSheetId="4" hidden="1">'认定技术方案'!$A$3:$H$99</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2E7D32"/>
      <sz val="10"/>
    </font>
    <font>
      <name val="微软雅黑"/>
      <b val="1"/>
      <color rgb="00E65100"/>
      <sz val="10"/>
    </font>
    <font>
      <name val="微软雅黑"/>
      <b val="1"/>
      <color rgb="00F9A825"/>
      <sz val="10"/>
    </font>
    <font>
      <name val="微软雅黑"/>
      <b val="1"/>
      <color rgb="00D94E34"/>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7">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0" pivotButton="0" quotePrefix="0" xfId="0"/>
    <xf numFmtId="0" fontId="5" fillId="0" borderId="2" pivotButton="0" quotePrefix="0" xfId="0"/>
    <xf numFmtId="0" fontId="4" fillId="3" borderId="0" pivotButton="0" quotePrefix="0" xfId="0"/>
    <xf numFmtId="0" fontId="3"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7"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3" fillId="4" borderId="2" pivotButton="0" quotePrefix="0" xfId="0"/>
    <xf numFmtId="0" fontId="11"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公司认定分类</t>
        </is>
      </c>
    </row>
    <row r="2">
      <c r="A2" s="4" t="inlineStr">
        <is>
          <t>GROUPBY on 认定数据</t>
        </is>
      </c>
    </row>
    <row r="4">
      <c r="A4" s="5">
        <f>GROUPBY('认定数据'!H3:H200,'认定数据'!D3:D200,COUNTA,3,0)</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认定技术方案等级分布</t>
        </is>
      </c>
    </row>
    <row r="2">
      <c r="A2" s="4" t="inlineStr">
        <is>
          <t>GROUPBY('认定技术方案'!F3:F200,'认定技术方案'!C3:C200,COUNTA,3,0)</t>
        </is>
      </c>
    </row>
    <row r="4">
      <c r="A4" s="5">
        <f>GROUPBY('认定技术方案'!F3:F200,'认定技术方案'!C3:C200,COUNTA,3,0)</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7" t="inlineStr">
        <is>
          <t>一般类</t>
        </is>
      </c>
      <c r="B4" s="7" t="n">
        <v>30</v>
      </c>
      <c r="C4" s="7" t="n">
        <v>7</v>
      </c>
      <c r="D4" s="7" t="inlineStr">
        <is>
          <t>58%</t>
        </is>
      </c>
      <c r="E4" s="7" t="inlineStr">
        <is>
          <t>非超一定规模</t>
        </is>
      </c>
    </row>
    <row r="5">
      <c r="A5" s="7" t="inlineStr">
        <is>
          <t>超规类</t>
        </is>
      </c>
      <c r="B5" s="7" t="n">
        <v>22</v>
      </c>
      <c r="C5" s="7" t="n">
        <v>8</v>
      </c>
      <c r="D5" s="7" t="inlineStr">
        <is>
          <t>42%</t>
        </is>
      </c>
      <c r="E5" s="7" t="inlineStr">
        <is>
          <t>超一定规模</t>
        </is>
      </c>
    </row>
    <row r="6">
      <c r="A6" s="8" t="inlineStr">
        <is>
          <t>合计</t>
        </is>
      </c>
      <c r="B6" s="8" t="n">
        <v>52</v>
      </c>
      <c r="C6" s="8" t="n">
        <v>12</v>
      </c>
      <c r="D6" s="8" t="inlineStr">
        <is>
          <t>100%</t>
        </is>
      </c>
      <c r="E6" s="8"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7" t="inlineStr">
        <is>
          <t>卡塔尔</t>
        </is>
      </c>
      <c r="B4" s="7" t="n">
        <v>0</v>
      </c>
      <c r="C4" s="7" t="n">
        <v>1</v>
      </c>
      <c r="D4" s="7" t="n">
        <v>1</v>
      </c>
    </row>
    <row r="5">
      <c r="A5" s="7" t="inlineStr">
        <is>
          <t>沙特阿拉伯</t>
        </is>
      </c>
      <c r="B5" s="7" t="n">
        <v>3</v>
      </c>
      <c r="C5" s="7" t="n">
        <v>3</v>
      </c>
      <c r="D5" s="7" t="n">
        <v>6</v>
      </c>
    </row>
    <row r="6">
      <c r="A6" s="7" t="inlineStr">
        <is>
          <t>阿拉伯联合酋长国</t>
        </is>
      </c>
      <c r="B6" s="7" t="n">
        <v>27</v>
      </c>
      <c r="C6" s="7" t="n">
        <v>18</v>
      </c>
      <c r="D6" s="7" t="n">
        <v>45</v>
      </c>
    </row>
    <row r="7">
      <c r="A7" s="8" t="inlineStr">
        <is>
          <t>合计</t>
        </is>
      </c>
      <c r="B7" s="8" t="n">
        <v>30</v>
      </c>
      <c r="C7" s="8" t="n">
        <v>22</v>
      </c>
      <c r="D7" s="8"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9" t="inlineStr">
        <is>
          <t>方案总数</t>
        </is>
      </c>
      <c r="B4" s="9" t="n">
        <v>52</v>
      </c>
      <c r="C4" s="9" t="inlineStr">
        <is>
          <t>100%</t>
        </is>
      </c>
      <c r="D4" s="10" t="inlineStr">
        <is>
          <t>≥2026年开工</t>
        </is>
      </c>
    </row>
    <row r="5">
      <c r="A5" s="11" t="inlineStr">
        <is>
          <t>已完成审批</t>
        </is>
      </c>
      <c r="B5" s="11" t="n">
        <v>29</v>
      </c>
      <c r="C5" s="11" t="inlineStr">
        <is>
          <t>56%</t>
        </is>
      </c>
      <c r="D5" s="10" t="inlineStr">
        <is>
          <t>含"已完成"</t>
        </is>
      </c>
    </row>
    <row r="6">
      <c r="A6" s="7" t="inlineStr">
        <is>
          <t>未完成审批</t>
        </is>
      </c>
      <c r="B6" s="7" t="n">
        <v>23</v>
      </c>
      <c r="C6" s="7" t="inlineStr">
        <is>
          <t>44%</t>
        </is>
      </c>
      <c r="D6" s="10" t="inlineStr">
        <is>
          <t>审批中+未审批</t>
        </is>
      </c>
    </row>
    <row r="7">
      <c r="A7" s="12" t="inlineStr">
        <is>
          <t>🟠 橙色预警</t>
        </is>
      </c>
      <c r="B7" s="12" t="n">
        <v>1</v>
      </c>
      <c r="C7" s="12" t="inlineStr">
        <is>
          <t>2%</t>
        </is>
      </c>
      <c r="D7" s="10" t="inlineStr">
        <is>
          <t>≤30天</t>
        </is>
      </c>
    </row>
    <row r="8">
      <c r="A8" s="13" t="inlineStr">
        <is>
          <t>🟡 黄色预警</t>
        </is>
      </c>
      <c r="B8" s="13" t="n">
        <v>4</v>
      </c>
      <c r="C8" s="13" t="inlineStr">
        <is>
          <t>8%</t>
        </is>
      </c>
      <c r="D8" s="10" t="inlineStr">
        <is>
          <t>≤45天</t>
        </is>
      </c>
    </row>
    <row r="9">
      <c r="A9" s="14" t="inlineStr">
        <is>
          <t>预警合计</t>
        </is>
      </c>
      <c r="B9" s="14" t="n">
        <v>5</v>
      </c>
      <c r="C9" s="14" t="inlineStr">
        <is>
          <t>10%</t>
        </is>
      </c>
      <c r="D9" s="10"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5" t="inlineStr">
        <is>
          <t>🟠</t>
        </is>
      </c>
      <c r="B4" s="16" t="inlineStr">
        <is>
          <t>2天</t>
        </is>
      </c>
      <c r="C4" s="15" t="inlineStr">
        <is>
          <t>阿联酋迪拜马克图姆国际机场地下结构工程项目</t>
        </is>
      </c>
      <c r="D4" s="15" t="inlineStr">
        <is>
          <t>BHS处理中心/GSE隧道现浇板专项施工方案(4包）</t>
        </is>
      </c>
      <c r="E4" s="15" t="inlineStr">
        <is>
          <t>已添加、未实施</t>
        </is>
      </c>
      <c r="F4" s="15" t="inlineStr">
        <is>
          <t>2026-06-10</t>
        </is>
      </c>
      <c r="G4" s="15" t="inlineStr">
        <is>
          <t>超规类</t>
        </is>
      </c>
      <c r="H4" s="15" t="inlineStr">
        <is>
          <t>阿拉伯联合酋长国</t>
        </is>
      </c>
    </row>
    <row r="5">
      <c r="A5" s="15" t="inlineStr">
        <is>
          <t>🟡</t>
        </is>
      </c>
      <c r="B5" s="15" t="inlineStr">
        <is>
          <t>32天</t>
        </is>
      </c>
      <c r="C5" s="15" t="inlineStr">
        <is>
          <t>阿联酋阿布扎比汽车基地房建项目</t>
        </is>
      </c>
      <c r="D5" s="15" t="inlineStr">
        <is>
          <t>模板支立工程专项方案</t>
        </is>
      </c>
      <c r="E5" s="15" t="inlineStr">
        <is>
          <t>未审批、未实施</t>
        </is>
      </c>
      <c r="F5" s="15" t="inlineStr">
        <is>
          <t>2026-07-10</t>
        </is>
      </c>
      <c r="G5" s="15" t="inlineStr">
        <is>
          <t>超规类</t>
        </is>
      </c>
      <c r="H5" s="15" t="inlineStr">
        <is>
          <t>阿拉伯联合酋长国</t>
        </is>
      </c>
    </row>
    <row r="6">
      <c r="A6" s="15" t="inlineStr">
        <is>
          <t>🟡</t>
        </is>
      </c>
      <c r="B6" s="15" t="inlineStr">
        <is>
          <t>37天</t>
        </is>
      </c>
      <c r="C6" s="15" t="inlineStr">
        <is>
          <t>阿联酋阿布扎比汽车基地房建项目</t>
        </is>
      </c>
      <c r="D6" s="15" t="inlineStr">
        <is>
          <t>深基坑开挖方案</t>
        </is>
      </c>
      <c r="E6" s="15" t="inlineStr">
        <is>
          <t>未审批、未实施</t>
        </is>
      </c>
      <c r="F6" s="15" t="inlineStr">
        <is>
          <t>2026-07-15</t>
        </is>
      </c>
      <c r="G6" s="15" t="inlineStr">
        <is>
          <t>超规类</t>
        </is>
      </c>
      <c r="H6" s="15" t="inlineStr">
        <is>
          <t>阿拉伯联合酋长国</t>
        </is>
      </c>
    </row>
    <row r="7">
      <c r="A7" s="15" t="inlineStr">
        <is>
          <t>🟡</t>
        </is>
      </c>
      <c r="B7" s="15" t="inlineStr">
        <is>
          <t>42天</t>
        </is>
      </c>
      <c r="C7" s="15" t="inlineStr">
        <is>
          <t>阿联酋迪拜马克图姆国际机场地下结构工程项目</t>
        </is>
      </c>
      <c r="D7" s="15" t="inlineStr">
        <is>
          <t>处理中心现浇倒T梁专项施工方案(4包）</t>
        </is>
      </c>
      <c r="E7" s="15" t="inlineStr">
        <is>
          <t>审批中、未实施</t>
        </is>
      </c>
      <c r="F7" s="15" t="inlineStr">
        <is>
          <t>2026-07-20</t>
        </is>
      </c>
      <c r="G7" s="15" t="inlineStr">
        <is>
          <t>超规类</t>
        </is>
      </c>
      <c r="H7" s="15" t="inlineStr">
        <is>
          <t>阿拉伯联合酋长国</t>
        </is>
      </c>
    </row>
    <row r="8">
      <c r="A8" s="15" t="inlineStr">
        <is>
          <t>🟡</t>
        </is>
      </c>
      <c r="B8" s="15" t="inlineStr">
        <is>
          <t>42天</t>
        </is>
      </c>
      <c r="C8" s="15" t="inlineStr">
        <is>
          <t>阿联酋迪拜马克图姆国际机场地下结构工程项目</t>
        </is>
      </c>
      <c r="D8" s="15" t="inlineStr">
        <is>
          <t>T梁预制、运输和安装专项施工方案(4包）</t>
        </is>
      </c>
      <c r="E8" s="15" t="inlineStr">
        <is>
          <t>已添加、未实施</t>
        </is>
      </c>
      <c r="F8" s="15" t="inlineStr">
        <is>
          <t>2026-07-20</t>
        </is>
      </c>
      <c r="G8" s="15" t="inlineStr">
        <is>
          <t>一般类</t>
        </is>
      </c>
      <c r="H8" s="15"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40" customWidth="1" min="1" max="1"/>
    <col width="12" customWidth="1" min="2" max="2"/>
    <col width="12" customWidth="1" min="3" max="3"/>
    <col width="12" customWidth="1" min="4" max="4"/>
    <col width="12" customWidth="1" min="5" max="5"/>
    <col width="12" customWidth="1" min="6" max="6"/>
    <col width="12" customWidth="1" min="7" max="7"/>
  </cols>
  <sheetData>
    <row r="1">
      <c r="A1" s="1" t="inlineStr">
        <is>
          <t>认定 vs OA登记 项目级对比（2026-06-08·COUNTIFS公式）</t>
        </is>
      </c>
    </row>
    <row r="2">
      <c r="A2" s="4" t="inlineStr">
        <is>
          <t>A列=项目 | B=认定超规 | C=认定一般 | D=OA超规 | E=OA一般 | F=差额超规 | G=差额一般</t>
        </is>
      </c>
    </row>
    <row r="3">
      <c r="A3" s="2" t="inlineStr">
        <is>
          <t>项目名称</t>
        </is>
      </c>
      <c r="B3" s="2" t="inlineStr">
        <is>
          <t>认定超规</t>
        </is>
      </c>
      <c r="C3" s="2" t="inlineStr">
        <is>
          <t>认定一般</t>
        </is>
      </c>
      <c r="D3" s="2" t="inlineStr">
        <is>
          <t>OA超规</t>
        </is>
      </c>
      <c r="E3" s="2" t="inlineStr">
        <is>
          <t>OA一般</t>
        </is>
      </c>
      <c r="F3" s="2" t="inlineStr">
        <is>
          <t>差额超规</t>
        </is>
      </c>
      <c r="G3" s="2" t="inlineStr">
        <is>
          <t>差额一般</t>
        </is>
      </c>
    </row>
    <row r="4">
      <c r="A4" s="3" t="inlineStr">
        <is>
          <t>沙特利雅得德拉伊耶门二期多功能场馆及办公楼房建项目</t>
        </is>
      </c>
      <c r="B4" s="5">
        <f>COUNTIFS('认定数据'!C4:C200,$A4,'认定数据'!H4:H200,"是")</f>
        <v/>
      </c>
      <c r="C4" s="5">
        <f>COUNTIFS('认定数据'!C4:C200,$A4,'认定数据'!H4:H200,"否")</f>
        <v/>
      </c>
      <c r="D4" s="5">
        <f>COUNTIFS('有效≥2026'!D4:D200,$A4,'有效≥2026'!K4:K200,"是")</f>
        <v/>
      </c>
      <c r="E4" s="5">
        <f>COUNTIFS('有效≥2026'!D4:D200,$A4,'有效≥2026'!K4:K200,"否")</f>
        <v/>
      </c>
      <c r="F4" s="5">
        <f>D4-B4</f>
        <v/>
      </c>
      <c r="G4" s="5">
        <f>E4-C4</f>
        <v/>
      </c>
    </row>
    <row r="5">
      <c r="A5" s="3" t="inlineStr">
        <is>
          <t>沙特吉赞基础下游工业城3区1巷独栋别墅一期项目</t>
        </is>
      </c>
      <c r="B5" s="5">
        <f>COUNTIFS('认定数据'!C4:C200,$A5,'认定数据'!H4:H200,"是")</f>
        <v/>
      </c>
      <c r="C5" s="5">
        <f>COUNTIFS('认定数据'!C4:C200,$A5,'认定数据'!H4:H200,"否")</f>
        <v/>
      </c>
      <c r="D5" s="5">
        <f>COUNTIFS('有效≥2026'!D4:D200,$A5,'有效≥2026'!K4:K200,"是")</f>
        <v/>
      </c>
      <c r="E5" s="5">
        <f>COUNTIFS('有效≥2026'!D4:D200,$A5,'有效≥2026'!K4:K200,"否")</f>
        <v/>
      </c>
      <c r="F5" s="5">
        <f>D5-B5</f>
        <v/>
      </c>
      <c r="G5" s="5">
        <f>E5-C5</f>
        <v/>
      </c>
    </row>
    <row r="6">
      <c r="A6" s="3" t="inlineStr">
        <is>
          <t>沙特达曼港第一和第二集装箱码头升级改造工程项目</t>
        </is>
      </c>
      <c r="B6" s="5">
        <f>COUNTIFS('认定数据'!C4:C200,$A6,'认定数据'!H4:H200,"是")</f>
        <v/>
      </c>
      <c r="C6" s="5">
        <f>COUNTIFS('认定数据'!C4:C200,$A6,'认定数据'!H4:H200,"否")</f>
        <v/>
      </c>
      <c r="D6" s="5">
        <f>COUNTIFS('有效≥2026'!D4:D200,$A6,'有效≥2026'!K4:K200,"是")</f>
        <v/>
      </c>
      <c r="E6" s="5">
        <f>COUNTIFS('有效≥2026'!D4:D200,$A6,'有效≥2026'!K4:K200,"否")</f>
        <v/>
      </c>
      <c r="F6" s="5">
        <f>D6-B6</f>
        <v/>
      </c>
      <c r="G6" s="5">
        <f>E6-C6</f>
        <v/>
      </c>
    </row>
    <row r="7">
      <c r="A7" s="3" t="inlineStr">
        <is>
          <t>阿联酋沙迦卡尔巴摩托艇码头项目</t>
        </is>
      </c>
      <c r="B7" s="5">
        <f>COUNTIFS('认定数据'!C4:C200,$A7,'认定数据'!H4:H200,"是")</f>
        <v/>
      </c>
      <c r="C7" s="5">
        <f>COUNTIFS('认定数据'!C4:C200,$A7,'认定数据'!H4:H200,"否")</f>
        <v/>
      </c>
      <c r="D7" s="5">
        <f>COUNTIFS('有效≥2026'!D4:D200,$A7,'有效≥2026'!K4:K200,"是")</f>
        <v/>
      </c>
      <c r="E7" s="5">
        <f>COUNTIFS('有效≥2026'!D4:D200,$A7,'有效≥2026'!K4:K200,"否")</f>
        <v/>
      </c>
      <c r="F7" s="5">
        <f>D7-B7</f>
        <v/>
      </c>
      <c r="G7" s="5">
        <f>E7-C7</f>
        <v/>
      </c>
    </row>
    <row r="8">
      <c r="A8" s="3" t="inlineStr">
        <is>
          <t>阿联酋迪拜马克图姆国际机场地下结构工程项目</t>
        </is>
      </c>
      <c r="B8" s="5">
        <f>COUNTIFS('认定数据'!C4:C200,$A8,'认定数据'!H4:H200,"是")</f>
        <v/>
      </c>
      <c r="C8" s="5">
        <f>COUNTIFS('认定数据'!C4:C200,$A8,'认定数据'!H4:H200,"否")</f>
        <v/>
      </c>
      <c r="D8" s="5">
        <f>COUNTIFS('有效≥2026'!D4:D200,$A8,'有效≥2026'!K4:K200,"是")</f>
        <v/>
      </c>
      <c r="E8" s="5">
        <f>COUNTIFS('有效≥2026'!D4:D200,$A8,'有效≥2026'!K4:K200,"否")</f>
        <v/>
      </c>
      <c r="F8" s="5">
        <f>D8-B8</f>
        <v/>
      </c>
      <c r="G8" s="5">
        <f>E8-C8</f>
        <v/>
      </c>
    </row>
    <row r="9">
      <c r="A9" s="3" t="inlineStr">
        <is>
          <t>阿联酋阿布扎比哈里发港EGA泊位翻新项目</t>
        </is>
      </c>
      <c r="B9" s="5">
        <f>COUNTIFS('认定数据'!C4:C200,$A9,'认定数据'!H4:H200,"是")</f>
        <v/>
      </c>
      <c r="C9" s="5">
        <f>COUNTIFS('认定数据'!C4:C200,$A9,'认定数据'!H4:H200,"否")</f>
        <v/>
      </c>
      <c r="D9" s="5">
        <f>COUNTIFS('有效≥2026'!D4:D200,$A9,'有效≥2026'!K4:K200,"是")</f>
        <v/>
      </c>
      <c r="E9" s="5">
        <f>COUNTIFS('有效≥2026'!D4:D200,$A9,'有效≥2026'!K4:K200,"否")</f>
        <v/>
      </c>
      <c r="F9" s="5">
        <f>D9-B9</f>
        <v/>
      </c>
      <c r="G9" s="5">
        <f>E9-C9</f>
        <v/>
      </c>
    </row>
    <row r="10">
      <c r="A10" s="3" t="inlineStr">
        <is>
          <t>阿联酋阿布扎比马斯努阿岛水工项目</t>
        </is>
      </c>
      <c r="B10" s="5">
        <f>COUNTIFS('认定数据'!C4:C200,$A10,'认定数据'!H4:H200,"是")</f>
        <v/>
      </c>
      <c r="C10" s="5">
        <f>COUNTIFS('认定数据'!C4:C200,$A10,'认定数据'!H4:H200,"否")</f>
        <v/>
      </c>
      <c r="D10" s="5">
        <f>COUNTIFS('有效≥2026'!D4:D200,$A10,'有效≥2026'!K4:K200,"是")</f>
        <v/>
      </c>
      <c r="E10" s="5">
        <f>COUNTIFS('有效≥2026'!D4:D200,$A10,'有效≥2026'!K4:K200,"否")</f>
        <v/>
      </c>
      <c r="F10" s="5">
        <f>D10-B10</f>
        <v/>
      </c>
      <c r="G10" s="5">
        <f>E10-C10</f>
        <v/>
      </c>
    </row>
    <row r="11">
      <c r="B11" s="5">
        <f>COUNTIFS('认定数据'!C4:C200,$A11,'认定数据'!H4:H200,"是")</f>
        <v/>
      </c>
      <c r="C11" s="5">
        <f>COUNTIFS('认定数据'!C4:C200,$A11,'认定数据'!H4:H200,"否")</f>
        <v/>
      </c>
      <c r="D11" s="5">
        <f>COUNTIFS('有效≥2026'!D4:D200,$A11,'有效≥2026'!K4:K200,"是")</f>
        <v/>
      </c>
      <c r="E11" s="5">
        <f>COUNTIFS('有效≥2026'!D4:D200,$A11,'有效≥2026'!K4:K200,"否")</f>
        <v/>
      </c>
      <c r="F11" s="5">
        <f>D11-B11</f>
        <v/>
      </c>
      <c r="G11" s="5">
        <f>E11-C11</f>
        <v/>
      </c>
    </row>
    <row r="12">
      <c r="B12" s="5">
        <f>COUNTIFS('认定数据'!C4:C200,$A12,'认定数据'!H4:H200,"是")</f>
        <v/>
      </c>
      <c r="C12" s="5">
        <f>COUNTIFS('认定数据'!C4:C200,$A12,'认定数据'!H4:H200,"否")</f>
        <v/>
      </c>
      <c r="D12" s="5">
        <f>COUNTIFS('有效≥2026'!D4:D200,$A12,'有效≥2026'!K4:K200,"是")</f>
        <v/>
      </c>
      <c r="E12" s="5">
        <f>COUNTIFS('有效≥2026'!D4:D200,$A12,'有效≥2026'!K4:K200,"否")</f>
        <v/>
      </c>
      <c r="F12" s="5">
        <f>D12-B12</f>
        <v/>
      </c>
      <c r="G12" s="5">
        <f>E12-C12</f>
        <v/>
      </c>
    </row>
    <row r="13">
      <c r="B13" s="5">
        <f>COUNTIFS('认定数据'!C4:C200,$A13,'认定数据'!H4:H200,"是")</f>
        <v/>
      </c>
      <c r="C13" s="5">
        <f>COUNTIFS('认定数据'!C4:C200,$A13,'认定数据'!H4:H200,"否")</f>
        <v/>
      </c>
      <c r="D13" s="5">
        <f>COUNTIFS('有效≥2026'!D4:D200,$A13,'有效≥2026'!K4:K200,"是")</f>
        <v/>
      </c>
      <c r="E13" s="5">
        <f>COUNTIFS('有效≥2026'!D4:D200,$A13,'有效≥2026'!K4:K200,"否")</f>
        <v/>
      </c>
      <c r="F13" s="5">
        <f>D13-B13</f>
        <v/>
      </c>
      <c r="G13" s="5">
        <f>E13-C13</f>
        <v/>
      </c>
    </row>
    <row r="14">
      <c r="B14" s="5">
        <f>COUNTIFS('认定数据'!C4:C200,$A14,'认定数据'!H4:H200,"是")</f>
        <v/>
      </c>
      <c r="C14" s="5">
        <f>COUNTIFS('认定数据'!C4:C200,$A14,'认定数据'!H4:H200,"否")</f>
        <v/>
      </c>
      <c r="D14" s="5">
        <f>COUNTIFS('有效≥2026'!D4:D200,$A14,'有效≥2026'!K4:K200,"是")</f>
        <v/>
      </c>
      <c r="E14" s="5">
        <f>COUNTIFS('有效≥2026'!D4:D200,$A14,'有效≥2026'!K4:K200,"否")</f>
        <v/>
      </c>
      <c r="F14" s="5">
        <f>D14-B14</f>
        <v/>
      </c>
      <c r="G14" s="5">
        <f>E14-C14</f>
        <v/>
      </c>
    </row>
    <row r="15">
      <c r="B15" s="5">
        <f>COUNTIFS('认定数据'!C4:C200,$A15,'认定数据'!H4:H200,"是")</f>
        <v/>
      </c>
      <c r="C15" s="5">
        <f>COUNTIFS('认定数据'!C4:C200,$A15,'认定数据'!H4:H200,"否")</f>
        <v/>
      </c>
      <c r="D15" s="5">
        <f>COUNTIFS('有效≥2026'!D4:D200,$A15,'有效≥2026'!K4:K200,"是")</f>
        <v/>
      </c>
      <c r="E15" s="5">
        <f>COUNTIFS('有效≥2026'!D4:D200,$A15,'有效≥2026'!K4:K200,"否")</f>
        <v/>
      </c>
      <c r="F15" s="5">
        <f>D15-B15</f>
        <v/>
      </c>
      <c r="G15" s="5">
        <f>E15-C15</f>
        <v/>
      </c>
    </row>
    <row r="16">
      <c r="B16" s="5">
        <f>COUNTIFS('认定数据'!C4:C200,$A16,'认定数据'!H4:H200,"是")</f>
        <v/>
      </c>
      <c r="C16" s="5">
        <f>COUNTIFS('认定数据'!C4:C200,$A16,'认定数据'!H4:H200,"否")</f>
        <v/>
      </c>
      <c r="D16" s="5">
        <f>COUNTIFS('有效≥2026'!D4:D200,$A16,'有效≥2026'!K4:K200,"是")</f>
        <v/>
      </c>
      <c r="E16" s="5">
        <f>COUNTIFS('有效≥2026'!D4:D200,$A16,'有效≥2026'!K4:K200,"否")</f>
        <v/>
      </c>
      <c r="F16" s="5">
        <f>D16-B16</f>
        <v/>
      </c>
      <c r="G16" s="5">
        <f>E16-C16</f>
        <v/>
      </c>
    </row>
    <row r="17">
      <c r="B17" s="5">
        <f>COUNTIFS('认定数据'!C4:C200,$A17,'认定数据'!H4:H200,"是")</f>
        <v/>
      </c>
      <c r="C17" s="5">
        <f>COUNTIFS('认定数据'!C4:C200,$A17,'认定数据'!H4:H200,"否")</f>
        <v/>
      </c>
      <c r="D17" s="5">
        <f>COUNTIFS('有效≥2026'!D4:D200,$A17,'有效≥2026'!K4:K200,"是")</f>
        <v/>
      </c>
      <c r="E17" s="5">
        <f>COUNTIFS('有效≥2026'!D4:D200,$A17,'有效≥2026'!K4:K200,"否")</f>
        <v/>
      </c>
      <c r="F17" s="5">
        <f>D17-B17</f>
        <v/>
      </c>
      <c r="G17" s="5">
        <f>E17-C17</f>
        <v/>
      </c>
    </row>
    <row r="18">
      <c r="B18" s="5">
        <f>COUNTIFS('认定数据'!C4:C200,$A18,'认定数据'!H4:H200,"是")</f>
        <v/>
      </c>
      <c r="C18" s="5">
        <f>COUNTIFS('认定数据'!C4:C200,$A18,'认定数据'!H4:H200,"否")</f>
        <v/>
      </c>
      <c r="D18" s="5">
        <f>COUNTIFS('有效≥2026'!D4:D200,$A18,'有效≥2026'!K4:K200,"是")</f>
        <v/>
      </c>
      <c r="E18" s="5">
        <f>COUNTIFS('有效≥2026'!D4:D200,$A18,'有效≥2026'!K4:K200,"否")</f>
        <v/>
      </c>
      <c r="F18" s="5">
        <f>D18-B18</f>
        <v/>
      </c>
      <c r="G18" s="5">
        <f>E18-C18</f>
        <v/>
      </c>
    </row>
    <row r="19">
      <c r="B19" s="5">
        <f>COUNTIFS('认定数据'!C4:C200,$A19,'认定数据'!H4:H200,"是")</f>
        <v/>
      </c>
      <c r="C19" s="5">
        <f>COUNTIFS('认定数据'!C4:C200,$A19,'认定数据'!H4:H200,"否")</f>
        <v/>
      </c>
      <c r="D19" s="5">
        <f>COUNTIFS('有效≥2026'!D4:D200,$A19,'有效≥2026'!K4:K200,"是")</f>
        <v/>
      </c>
      <c r="E19" s="5">
        <f>COUNTIFS('有效≥2026'!D4:D200,$A19,'有效≥2026'!K4:K200,"否")</f>
        <v/>
      </c>
      <c r="F19" s="5">
        <f>D19-B19</f>
        <v/>
      </c>
      <c r="G19" s="5">
        <f>E19-C19</f>
        <v/>
      </c>
    </row>
    <row r="20">
      <c r="B20" s="5">
        <f>COUNTIFS('认定数据'!C4:C200,$A20,'认定数据'!H4:H200,"是")</f>
        <v/>
      </c>
      <c r="C20" s="5">
        <f>COUNTIFS('认定数据'!C4:C200,$A20,'认定数据'!H4:H200,"否")</f>
        <v/>
      </c>
      <c r="D20" s="5">
        <f>COUNTIFS('有效≥2026'!D4:D200,$A20,'有效≥2026'!K4:K200,"是")</f>
        <v/>
      </c>
      <c r="E20" s="5">
        <f>COUNTIFS('有效≥2026'!D4:D200,$A20,'有效≥2026'!K4:K200,"否")</f>
        <v/>
      </c>
      <c r="F20" s="5">
        <f>D20-B20</f>
        <v/>
      </c>
      <c r="G20" s="5">
        <f>E20-C20</f>
        <v/>
      </c>
    </row>
    <row r="21">
      <c r="B21" s="5">
        <f>COUNTIFS('认定数据'!C4:C200,$A21,'认定数据'!H4:H200,"是")</f>
        <v/>
      </c>
      <c r="C21" s="5">
        <f>COUNTIFS('认定数据'!C4:C200,$A21,'认定数据'!H4:H200,"否")</f>
        <v/>
      </c>
      <c r="D21" s="5">
        <f>COUNTIFS('有效≥2026'!D4:D200,$A21,'有效≥2026'!K4:K200,"是")</f>
        <v/>
      </c>
      <c r="E21" s="5">
        <f>COUNTIFS('有效≥2026'!D4:D200,$A21,'有效≥2026'!K4:K200,"否")</f>
        <v/>
      </c>
      <c r="F21" s="5">
        <f>D21-B21</f>
        <v/>
      </c>
      <c r="G21" s="5">
        <f>E21-C21</f>
        <v/>
      </c>
    </row>
    <row r="22">
      <c r="B22" s="5">
        <f>COUNTIFS('认定数据'!C4:C200,$A22,'认定数据'!H4:H200,"是")</f>
        <v/>
      </c>
      <c r="C22" s="5">
        <f>COUNTIFS('认定数据'!C4:C200,$A22,'认定数据'!H4:H200,"否")</f>
        <v/>
      </c>
      <c r="D22" s="5">
        <f>COUNTIFS('有效≥2026'!D4:D200,$A22,'有效≥2026'!K4:K200,"是")</f>
        <v/>
      </c>
      <c r="E22" s="5">
        <f>COUNTIFS('有效≥2026'!D4:D200,$A22,'有效≥2026'!K4:K200,"否")</f>
        <v/>
      </c>
      <c r="F22" s="5">
        <f>D22-B22</f>
        <v/>
      </c>
      <c r="G22" s="5">
        <f>E22-C22</f>
        <v/>
      </c>
    </row>
    <row r="23">
      <c r="B23" s="5">
        <f>COUNTIFS('认定数据'!C4:C200,$A23,'认定数据'!H4:H200,"是")</f>
        <v/>
      </c>
      <c r="C23" s="5">
        <f>COUNTIFS('认定数据'!C4:C200,$A23,'认定数据'!H4:H200,"否")</f>
        <v/>
      </c>
      <c r="D23" s="5">
        <f>COUNTIFS('有效≥2026'!D4:D200,$A23,'有效≥2026'!K4:K200,"是")</f>
        <v/>
      </c>
      <c r="E23" s="5">
        <f>COUNTIFS('有效≥2026'!D4:D200,$A23,'有效≥2026'!K4:K200,"否")</f>
        <v/>
      </c>
      <c r="F23" s="5">
        <f>D23-B23</f>
        <v/>
      </c>
      <c r="G23" s="5">
        <f>E23-C23</f>
        <v/>
      </c>
    </row>
  </sheetData>
  <autoFilter ref="A3:G23"/>
  <mergeCells count="2">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18" customWidth="1" min="1" max="1"/>
    <col width="12" customWidth="1" min="2" max="2"/>
  </cols>
  <sheetData>
    <row r="1">
      <c r="A1" s="1" t="inlineStr">
        <is>
          <t>OA年度认定</t>
        </is>
      </c>
    </row>
    <row r="2">
      <c r="A2" s="4" t="inlineStr">
        <is>
          <t>GROUPBY on 是否超一定规模</t>
        </is>
      </c>
    </row>
    <row r="4">
      <c r="A4" s="5">
        <f>GROUPBY('有效≥2026'!K3:K200,'有效≥2026'!A3:A200,COUNTA,3,0)</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30" customWidth="1" min="1" max="1"/>
    <col width="12" customWidth="1" min="2" max="2"/>
  </cols>
  <sheetData>
    <row r="1">
      <c r="A1" s="1" t="inlineStr">
        <is>
          <t>OA国别×分类</t>
        </is>
      </c>
    </row>
    <row r="2">
      <c r="A2" s="4" t="inlineStr">
        <is>
          <t>GROUPBY on 所属国别</t>
        </is>
      </c>
    </row>
    <row r="4">
      <c r="A4" s="5">
        <f>GROUPBY('有效≥2026'!C3:C200,'有效≥2026'!A3:A200,COUNTA,3,0,-2)</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4" customWidth="1" min="2" max="2"/>
  </cols>
  <sheetData>
    <row r="1">
      <c r="A1" s="1" t="inlineStr">
        <is>
          <t>OA审批进度 &amp; 预警</t>
        </is>
      </c>
    </row>
    <row r="2">
      <c r="A2" s="4" t="inlineStr">
        <is>
          <t>COUNTIF on 是否完成审批</t>
        </is>
      </c>
    </row>
    <row r="4">
      <c r="A4" s="5" t="inlineStr">
        <is>
          <t>方案总数</t>
        </is>
      </c>
      <c r="B4" s="5">
        <f>COUNTA('有效≥2026'!A4:A200)</f>
        <v/>
      </c>
    </row>
    <row r="5">
      <c r="A5" s="5" t="inlineStr">
        <is>
          <t>已完成审批</t>
        </is>
      </c>
      <c r="B5" s="5">
        <f>COUNTIF('有效≥2026'!Z4:Z200,TRUE)</f>
        <v/>
      </c>
    </row>
    <row r="6">
      <c r="A6" s="5" t="inlineStr">
        <is>
          <t>未完成审批</t>
        </is>
      </c>
      <c r="B6" s="5">
        <f>COUNTIF('有效≥2026'!Z4:Z200,FALSE)</f>
        <v/>
      </c>
    </row>
    <row r="7">
      <c r="A7" s="5" t="inlineStr">
        <is>
          <t>橙色预警</t>
        </is>
      </c>
      <c r="B7" s="5">
        <f>COUNTIF('有效≥2026'!AD4:AD200,"orange")</f>
        <v/>
      </c>
    </row>
    <row r="8">
      <c r="A8" s="5" t="inlineStr">
        <is>
          <t>黄色预警</t>
        </is>
      </c>
      <c r="B8" s="5">
        <f>COUNTIF('有效≥2026'!AD4:AD200,"yellow")</f>
        <v/>
      </c>
    </row>
    <row r="9">
      <c r="A9" s="5" t="inlineStr">
        <is>
          <t>预警合计</t>
        </is>
      </c>
      <c r="B9" s="5">
        <f>B7+B8</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2" customWidth="1" min="1" max="1"/>
  </cols>
  <sheetData>
    <row r="1">
      <c r="A1" s="1" t="inlineStr">
        <is>
          <t>OA预警明细</t>
        </is>
      </c>
    </row>
    <row r="2">
      <c r="A2" s="4" t="inlineStr">
        <is>
          <t>FILTER on 预警信号</t>
        </is>
      </c>
    </row>
    <row r="4">
      <c r="A4" s="5">
        <f>FILTER('有效≥2026'!A3:AD200,'有效≥2026'!AD3:AD200&lt;&gt;"none","🎉 无预警项")</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2026-06-08T20:25:56Z</dcterms:created>
  <dcterms:modified xmlns:dcterms="http://purl.org/dc/terms/" xmlns:xsi="http://www.w3.org/2001/XMLSchema-instance" xsi:type="dcterms:W3CDTF">2026-06-08T20:25:56Z</dcterms:modified>
</cp:coreProperties>
</file>